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 CORRALES\Documents\Clientes 2020\PROVIGILANCE\"/>
    </mc:Choice>
  </mc:AlternateContent>
  <bookViews>
    <workbookView xWindow="0" yWindow="0" windowWidth="23040" windowHeight="9384"/>
  </bookViews>
  <sheets>
    <sheet name="Resumen" sheetId="5" r:id="rId1"/>
    <sheet name="Análisis Estudio Actuarial" sheetId="6" r:id="rId2"/>
    <sheet name="Movimiento AID" sheetId="1" r:id="rId3"/>
    <sheet name="BD 2018" sheetId="3" r:id="rId4"/>
    <sheet name="JP 2019" sheetId="2" r:id="rId5"/>
    <sheet name="BD 2019" sheetId="4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lx1">#REF!</definedName>
    <definedName name="_lx2">#REF!</definedName>
    <definedName name="_obp1">'[1]Resumen NIIF'!#REF!</definedName>
    <definedName name="_obp2">#REF!</definedName>
    <definedName name="_pbe2">'[1]Resumen NIIF'!#REF!</definedName>
    <definedName name="_per1">'[2]Parámetros (ACT)'!$D$25</definedName>
    <definedName name="_per2">'[2]Parámetros (ACT)'!$D$26</definedName>
    <definedName name="_pnp1">'[1]Resumen NIIF'!#REF!</definedName>
    <definedName name="_pnp2">'[1]Resumen NIIF'!#REF!</definedName>
    <definedName name="actna">'[1]Resumen NIIF'!#REF!</definedName>
    <definedName name="AGA">[3]Fas87def!$B$13:$B$23</definedName>
    <definedName name="alfa1">#REF!</definedName>
    <definedName name="alfa2">#REF!</definedName>
    <definedName name="alfa3">#REF!</definedName>
    <definedName name="alfa4">#REF!</definedName>
    <definedName name="amortperant">[4]Parámetros!$D$32</definedName>
    <definedName name="año">'[2]Parámetros (ACT)'!$D$27</definedName>
    <definedName name="año1">'[2]Probabilidades Separadas'!#REF!</definedName>
    <definedName name="año10">'[2]Probabilidades Separadas'!#REF!</definedName>
    <definedName name="año11">'[2]Probabilidades Separadas'!#REF!</definedName>
    <definedName name="año12">'[2]Probabilidades Separadas'!#REF!</definedName>
    <definedName name="año13">'[2]Probabilidades Separadas'!#REF!</definedName>
    <definedName name="año14">'[2]Probabilidades Separadas'!#REF!</definedName>
    <definedName name="año15">'[2]Probabilidades Separadas'!#REF!</definedName>
    <definedName name="año16">'[2]Probabilidades Separadas'!#REF!</definedName>
    <definedName name="año17">'[2]Probabilidades Separadas'!#REF!</definedName>
    <definedName name="año18">'[2]Probabilidades Separadas'!#REF!</definedName>
    <definedName name="año19">'[2]Probabilidades Separadas'!#REF!</definedName>
    <definedName name="año2">'[2]Probabilidades Separadas'!#REF!</definedName>
    <definedName name="año20">'[2]Probabilidades Separadas'!#REF!</definedName>
    <definedName name="año21">'[2]Probabilidades Separadas'!#REF!</definedName>
    <definedName name="año22">'[2]Probabilidades Separadas'!#REF!</definedName>
    <definedName name="año23">'[2]Probabilidades Separadas'!#REF!</definedName>
    <definedName name="año24">'[2]Probabilidades Separadas'!#REF!</definedName>
    <definedName name="año25">[5]Hoja1!$C$26</definedName>
    <definedName name="año252">[5]Hoja1!$E$26</definedName>
    <definedName name="año25omas">'[2]Probabilidades Separadas'!#REF!</definedName>
    <definedName name="año3">'[2]Probabilidades Separadas'!#REF!</definedName>
    <definedName name="año4">'[2]Probabilidades Separadas'!#REF!</definedName>
    <definedName name="año5">'[2]Probabilidades Separadas'!#REF!</definedName>
    <definedName name="año6">'[2]Probabilidades Separadas'!#REF!</definedName>
    <definedName name="año7">'[2]Probabilidades Separadas'!#REF!</definedName>
    <definedName name="año8">'[2]Probabilidades Separadas'!#REF!</definedName>
    <definedName name="año9">'[2]Probabilidades Separadas'!#REF!</definedName>
    <definedName name="_xlnm.Print_Area" localSheetId="1">'Análisis Estudio Actuarial'!$A$1:$K$64</definedName>
    <definedName name="ax">#REF!</definedName>
    <definedName name="BA">'[2]NIC 19 (ACT)'!#REF!</definedName>
    <definedName name="BACUM">'[2]NIC 19 (ACT)'!#REF!</definedName>
    <definedName name="beta1">#REF!</definedName>
    <definedName name="beta2">#REF!</definedName>
    <definedName name="beta3">#REF!</definedName>
    <definedName name="beta4">#REF!</definedName>
    <definedName name="BP">'[2]NIC 19 (ACT)'!#REF!</definedName>
    <definedName name="cfin">#REF!</definedName>
    <definedName name="cfinant">'[2]Parámetros (ACT)'!$D$65</definedName>
    <definedName name="cfinccant">'[2]Parámetros (ACT)'!#REF!</definedName>
    <definedName name="cfindesant">'[2]Parámetros (ACT)'!$D$79</definedName>
    <definedName name="cfintotalcc">'[2]NIC 19 (ACT)'!#REF!</definedName>
    <definedName name="cl">'[2]NIC 19 (ACT)'!#REF!</definedName>
    <definedName name="clab">#REF!</definedName>
    <definedName name="CLGT">'[2]NIC 19 (ACT)'!$AI:$AI</definedName>
    <definedName name="cltotal">'[2]NIC 19 (ACT)'!#REF!</definedName>
    <definedName name="cltotalant">'[2]Parámetros (ACT)'!$D$61</definedName>
    <definedName name="cltotalcc">'[2]NIC 19 (ACT)'!#REF!</definedName>
    <definedName name="cltotaldes">'[2]NIC 19 (ACT)'!$BA$611</definedName>
    <definedName name="cltotaldesant">'[2]Parámetros (ACT)'!$D$78</definedName>
    <definedName name="cltotaldessig">'[2]NIC 19 (ACT)'!#REF!</definedName>
    <definedName name="cltotalsig">'[2]NIC 19 (ACT)'!#REF!</definedName>
    <definedName name="cnp">'[1]Resumen NIIF'!#REF!</definedName>
    <definedName name="codtrab">#REF!</definedName>
    <definedName name="coef.renta">[2]COEFCT!$B$3:$B$60</definedName>
    <definedName name="Credi_Act">'[2]Probabilidades Separadas'!$E$3</definedName>
    <definedName name="Credi_Emp">'[2]Probabilidades Separadas'!$D$3</definedName>
    <definedName name="CrediActuaria">'[2]Tabla Rotacion'!$J$2</definedName>
    <definedName name="Crediempresa">'[2]Tabla Rotacion'!$I$2</definedName>
    <definedName name="csppa">'[1]Resumen NIIF'!#REF!</definedName>
    <definedName name="csppa2">'[1]Resumen NIIF'!#REF!</definedName>
    <definedName name="ctna">'[1]Resumen NIIF'!#REF!</definedName>
    <definedName name="ctotalccant">'[2]Parámetros (ACT)'!#REF!</definedName>
    <definedName name="ctotaldesant">#REF!</definedName>
    <definedName name="decimo4">[4]Parámetros!$D$15</definedName>
    <definedName name="decimocuartoact">'[2]Parámetros (ACT)'!$D$40</definedName>
    <definedName name="decimocuartopry">'[2]Parámetros (ACT)'!$F$40</definedName>
    <definedName name="decimos">[4]Parámetros!$C$51</definedName>
    <definedName name="desant">'[2]NIC 19 (ACT)'!#REF!</definedName>
    <definedName name="descuento1">'[2]Parámetros (ACT)'!$E$100</definedName>
    <definedName name="descuento2">'[2]Parámetros (ACT)'!$E$101</definedName>
    <definedName name="descuento3">'[2]Parámetros (ACT)'!$E$105</definedName>
    <definedName name="descuento4">'[2]Parámetros (ACT)'!$E$102</definedName>
    <definedName name="descuento5">'[2]Parámetros (ACT)'!$E$103</definedName>
    <definedName name="descuento6">'[2]Parámetros (ACT)'!$E$104</definedName>
    <definedName name="dvtc">#REF!</definedName>
    <definedName name="dvtcdes">[6]Parámetros!$C$26</definedName>
    <definedName name="dvtcjub">[6]Parámetros!$C$19</definedName>
    <definedName name="edad">'[2]NIC 19 (ACT)'!$G$20:$G$607</definedName>
    <definedName name="edadct">#REF!</definedName>
    <definedName name="EMPRESA">'[2]Parámetros (ACT)'!$D$7</definedName>
    <definedName name="factor">#REF!</definedName>
    <definedName name="factor1">'[2]NIC 19 (ACT)'!#REF!</definedName>
    <definedName name="factor2">'[2]NIC 19 (ACT)'!#REF!</definedName>
    <definedName name="factor3">'[2]NIC 19 (ACT)'!#REF!</definedName>
    <definedName name="factor4">'[2]NIC 19 (ACT)'!#REF!</definedName>
    <definedName name="factorajuste">'[1]Resumen NIIF'!#REF!</definedName>
    <definedName name="factordes">#REF!</definedName>
    <definedName name="factorrot">[2]Resumen!$E$39</definedName>
    <definedName name="factorrot1">[2]Resumen!$E$26</definedName>
    <definedName name="fecha">'[2]Parámetros (ACT)'!$D$11</definedName>
    <definedName name="i">[2]Tablarotacion!$M$3</definedName>
    <definedName name="ia">'[2]Parámetros (ACT)'!$D$33</definedName>
    <definedName name="if">'[2]Parámetros (ACT)'!$D$34</definedName>
    <definedName name="increm.proyectado">#REF!</definedName>
    <definedName name="indice">#REF!</definedName>
    <definedName name="infl">'[2]Parámetros (ACT)'!$D$37</definedName>
    <definedName name="inflacion">#REF!</definedName>
    <definedName name="INGT">'[2]NIC 19 (ACT)'!$AG:$AG</definedName>
    <definedName name="ipen">'[2]Parámetros (ACT)'!$D$32</definedName>
    <definedName name="irend">'[2]Parámetros (ACT)'!$D$35</definedName>
    <definedName name="irendsig">[4]Parámetros!$D$11</definedName>
    <definedName name="is">'[2]Parámetros (ACT)'!$D$31</definedName>
    <definedName name="isalprx">'[2]Parámetros (ACT)'!$D$41</definedName>
    <definedName name="isueldos1">'[2]Parámetros (ACT)'!$C$100</definedName>
    <definedName name="isueldos2">'[2]Parámetros (ACT)'!$C$101</definedName>
    <definedName name="isueldos3">'[2]Parámetros (ACT)'!$C$105</definedName>
    <definedName name="isueldos4">'[2]Parámetros (ACT)'!$C$102</definedName>
    <definedName name="isueldos5">'[2]Parámetros (ACT)'!$C$103</definedName>
    <definedName name="isueldos6">'[2]Parámetros (ACT)'!$C$104</definedName>
    <definedName name="lx">#REF!</definedName>
    <definedName name="Lx_25">[2]Tablarotacion!$E$26</definedName>
    <definedName name="lxact">#REF!</definedName>
    <definedName name="lxhm">'[2]TABLA IESS 3'!$C$3:$C$106</definedName>
    <definedName name="lxma">'[2]TABLA IESS 3'!$P$3:$P$106</definedName>
    <definedName name="lxmm">'[2]TABLA IESS 3'!$D$3:$D$106</definedName>
    <definedName name="lxsoa1">[2]Tabsoa!$W$7:$W$47</definedName>
    <definedName name="M_de_25">[2]Tablarotacion!$K$26</definedName>
    <definedName name="MES">#REF!</definedName>
    <definedName name="OBA">'[2]NIC 19 (ACT)'!#REF!</definedName>
    <definedName name="OBG">'[2]NIC 19 (ACT)'!#REF!</definedName>
    <definedName name="OBNG">'[2]NIC 19 (ACT)'!#REF!</definedName>
    <definedName name="OBP">'[2]NIC 19 (ACT)'!#REF!</definedName>
    <definedName name="obpccant">'[2]Parámetros (ACT)'!#REF!</definedName>
    <definedName name="obpdef">'[4]Resumen definitivo'!$F$12</definedName>
    <definedName name="obpdesant">'[2]Parámetros (ACT)'!$D$74</definedName>
    <definedName name="obpjubant">'[2]Parámetros (ACT)'!$D$48</definedName>
    <definedName name="obpm">#REF!</definedName>
    <definedName name="obpp">#REF!</definedName>
    <definedName name="obptotal">'[2]NIC 19 (ACT)'!$AD$611</definedName>
    <definedName name="obptotalcc">'[2]NIC 19 (ACT)'!#REF!</definedName>
    <definedName name="obptotaldes">'[2]NIC 19 (ACT)'!$AU$611</definedName>
    <definedName name="obptotaldesant">'[7]NIC 19'!$Y$30</definedName>
    <definedName name="papa">#REF!</definedName>
    <definedName name="parep">'[1]Resumen NIIF'!#REF!</definedName>
    <definedName name="pavs">#REF!</definedName>
    <definedName name="pbcc">'[2]Parámetros (ACT)'!#REF!</definedName>
    <definedName name="pbccsig">'[2]Parámetros (ACT)'!#REF!</definedName>
    <definedName name="pbe">#REF!</definedName>
    <definedName name="pbedes">'[2]Parámetros (ACT)'!$D$75</definedName>
    <definedName name="pbedessig">#REF!</definedName>
    <definedName name="pbejub">'[2]Parámetros (ACT)'!$D$52</definedName>
    <definedName name="pbejubsig">#REF!</definedName>
    <definedName name="pbendef">'[4]Resumen definitivo'!$F$13</definedName>
    <definedName name="peb">#REF!</definedName>
    <definedName name="pension">'[2]NIC 19 (ACT)'!#REF!</definedName>
    <definedName name="per">'[8]Resumen NIIF'!$D$35</definedName>
    <definedName name="pgapa">#REF!</definedName>
    <definedName name="pnpactual">'[9]Resumen KPMG'!$D$19</definedName>
    <definedName name="PVFx">'[2]NIC 19 (ACT)'!#REF!</definedName>
    <definedName name="PVFx1">'[2]NIC 19 (ACT)'!#REF!</definedName>
    <definedName name="qx">#REF!</definedName>
    <definedName name="REGT">'[2]NIC 19 (ACT)'!$P:$P</definedName>
    <definedName name="remu">#REF!</definedName>
    <definedName name="res.jub">'[2]NIC 19 (ACT)'!#REF!</definedName>
    <definedName name="res.jub1">#REF!</definedName>
    <definedName name="reservaccant">'[2]Parámetros (ACT)'!#REF!</definedName>
    <definedName name="reservadesant">'[2]Parámetros (ACT)'!$D$73</definedName>
    <definedName name="reservajubant">'[2]Parámetros (ACT)'!$D$46</definedName>
    <definedName name="RJGT">'[2]NIC 19 (ACT)'!$AD:$AD</definedName>
    <definedName name="rm">#REF!</definedName>
    <definedName name="Rotacion">'[2]Tabla Rotacion'!$K$2</definedName>
    <definedName name="Rotacion_Empresa">'[2]Probabilidades Separadas'!$F$3</definedName>
    <definedName name="sexo">'[2]NIC 19 (ACT)'!$H$20:$H$607</definedName>
    <definedName name="sexo2">#REF!</definedName>
    <definedName name="smv">'[2]Parámetros (ACT)'!#REF!</definedName>
    <definedName name="SUELDO">#REF!</definedName>
    <definedName name="SXGT">'[2]NIC 19 (ACT)'!$H:$H</definedName>
    <definedName name="tasarot">'[2]Parámetros (ACT)'!$D$36</definedName>
    <definedName name="tf">'[2]NIC 19 (ACT)'!$S$18:$S$607</definedName>
    <definedName name="tfd">'[2]NIC 19 (ACT)'!$AK$18:$AK$607</definedName>
    <definedName name="tipo">'[2]NIC 19 (ACT)'!$B$20:$B$607</definedName>
    <definedName name="tipo1">#REF!</definedName>
    <definedName name="tipo2">#REF!</definedName>
    <definedName name="TPGT">'[2]NIC 19 (ACT)'!$B:$B</definedName>
    <definedName name="ts">'[2]NIC 19 (ACT)'!$R$20:$R$607</definedName>
    <definedName name="tsd">'[2]NIC 19 (ACT)'!$AJ$18:$AJ$607</definedName>
    <definedName name="tts">#REF!</definedName>
    <definedName name="tw">#REF!</definedName>
    <definedName name="twajus">'[2]NIC 19 (ACT)'!$BC$18:$BC$607</definedName>
    <definedName name="v">#REF!</definedName>
    <definedName name="vacta1">'[2]Parámetros (ACT)'!$E$117</definedName>
    <definedName name="vacta2">'[2]Parámetros (ACT)'!$E$118</definedName>
    <definedName name="vacta3">'[2]Parámetros (ACT)'!$E$122</definedName>
    <definedName name="vacta4">'[2]Parámetros (ACT)'!$E$119</definedName>
    <definedName name="vacta5">'[2]Parámetros (ACT)'!$E$120</definedName>
    <definedName name="vacta6">'[2]Parámetros (ACT)'!$E$121</definedName>
    <definedName name="vactm1">'[2]Parámetros (ACT)'!$E$109</definedName>
    <definedName name="vactm2">'[2]Parámetros (ACT)'!$E$110</definedName>
    <definedName name="vactm3">'[2]Parámetros (ACT)'!$E$114</definedName>
    <definedName name="vactm4">'[2]Parámetros (ACT)'!$E$111</definedName>
    <definedName name="vactm5">'[2]Parámetros (ACT)'!$E$112</definedName>
    <definedName name="vactm6">'[2]Parámetros (ACT)'!$E$113</definedName>
    <definedName name="varsens">'[2]Parámetros (ACT)'!$D$43</definedName>
    <definedName name="vlpr">#REF!</definedName>
    <definedName name="vlpract">'[2]Parámetros (ACT)'!#REF!</definedName>
    <definedName name="vlprant">'[2]Parámetros (ACT)'!$D$38</definedName>
    <definedName name="x">'[2]TABLA IESS 3'!$A$3:$A$106</definedName>
    <definedName name="xajus">'[2]NIC 19 (ACT)'!$BB$18:$BB$607</definedName>
    <definedName name="y">'[1]Resumen NIIF'!#REF!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5" l="1"/>
  <c r="G23" i="5"/>
  <c r="G22" i="5"/>
  <c r="H47" i="5" s="1"/>
  <c r="E23" i="5"/>
  <c r="E22" i="5"/>
  <c r="AP58" i="1"/>
  <c r="AO58" i="1"/>
  <c r="AN58" i="1"/>
  <c r="AL58" i="1"/>
  <c r="AK58" i="1"/>
  <c r="AJ58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O14" i="1"/>
  <c r="AN14" i="1"/>
  <c r="AK14" i="1"/>
  <c r="AJ14" i="1"/>
  <c r="AO7" i="1"/>
  <c r="AN7" i="1"/>
  <c r="AK7" i="1"/>
  <c r="AJ7" i="1"/>
  <c r="AO5" i="1"/>
  <c r="AN5" i="1"/>
  <c r="AK5" i="1"/>
  <c r="AJ5" i="1"/>
  <c r="AO44" i="1"/>
  <c r="AN44" i="1"/>
  <c r="AK44" i="1"/>
  <c r="AJ44" i="1"/>
  <c r="AO35" i="1"/>
  <c r="AN35" i="1"/>
  <c r="AK35" i="1"/>
  <c r="AJ35" i="1"/>
  <c r="AO30" i="1"/>
  <c r="AN30" i="1"/>
  <c r="AK30" i="1"/>
  <c r="AJ30" i="1"/>
  <c r="AO16" i="1"/>
  <c r="AN16" i="1"/>
  <c r="AK16" i="1"/>
  <c r="AJ16" i="1"/>
  <c r="AO15" i="1"/>
  <c r="AN15" i="1"/>
  <c r="AK15" i="1"/>
  <c r="AJ15" i="1"/>
  <c r="AO43" i="1"/>
  <c r="AN43" i="1"/>
  <c r="AK43" i="1"/>
  <c r="AJ43" i="1"/>
  <c r="AO42" i="1"/>
  <c r="AN42" i="1"/>
  <c r="AK42" i="1"/>
  <c r="AJ42" i="1"/>
  <c r="H58" i="6"/>
  <c r="G62" i="6"/>
  <c r="G39" i="5"/>
  <c r="G40" i="5"/>
  <c r="H36" i="5"/>
  <c r="G35" i="5"/>
  <c r="H57" i="6"/>
  <c r="H42" i="6"/>
  <c r="H44" i="6"/>
  <c r="R72" i="6"/>
  <c r="R61" i="6"/>
  <c r="R60" i="6"/>
  <c r="R46" i="6"/>
  <c r="P29" i="6"/>
  <c r="F25" i="6"/>
  <c r="I38" i="6" l="1"/>
  <c r="I42" i="6"/>
  <c r="I57" i="6" l="1"/>
  <c r="I55" i="6"/>
  <c r="I58" i="6"/>
  <c r="H41" i="5" s="1"/>
  <c r="P25" i="6"/>
  <c r="I43" i="6" l="1"/>
  <c r="I41" i="6"/>
  <c r="G31" i="5"/>
  <c r="I40" i="6"/>
  <c r="I39" i="6"/>
  <c r="G32" i="5" s="1"/>
  <c r="H37" i="6"/>
  <c r="I37" i="6" s="1"/>
  <c r="P24" i="6"/>
  <c r="G44" i="6"/>
  <c r="G59" i="6"/>
  <c r="G61" i="6" s="1"/>
  <c r="I54" i="6"/>
  <c r="G34" i="5" s="1"/>
  <c r="I53" i="6"/>
  <c r="G33" i="5" s="1"/>
  <c r="H52" i="6"/>
  <c r="R73" i="6"/>
  <c r="R74" i="6" s="1"/>
  <c r="R62" i="6"/>
  <c r="R52" i="6"/>
  <c r="R53" i="6" s="1"/>
  <c r="R43" i="6"/>
  <c r="R44" i="6" s="1"/>
  <c r="R37" i="6"/>
  <c r="R38" i="6" s="1"/>
  <c r="O30" i="6"/>
  <c r="N30" i="6"/>
  <c r="M30" i="6"/>
  <c r="H56" i="6" s="1"/>
  <c r="I56" i="6" s="1"/>
  <c r="L30" i="6"/>
  <c r="K30" i="6"/>
  <c r="J30" i="6"/>
  <c r="I30" i="6"/>
  <c r="H30" i="6"/>
  <c r="G30" i="6"/>
  <c r="F30" i="6"/>
  <c r="E30" i="6"/>
  <c r="P28" i="6"/>
  <c r="P27" i="6"/>
  <c r="Q26" i="6"/>
  <c r="P26" i="6"/>
  <c r="H38" i="5" l="1"/>
  <c r="H37" i="5"/>
  <c r="H42" i="5" s="1"/>
  <c r="G42" i="5"/>
  <c r="I44" i="6"/>
  <c r="P30" i="6"/>
  <c r="R54" i="6"/>
  <c r="I52" i="6"/>
  <c r="I59" i="6" s="1"/>
  <c r="H59" i="6"/>
  <c r="G47" i="6"/>
  <c r="G46" i="6" s="1"/>
  <c r="R39" i="6"/>
  <c r="R45" i="6"/>
  <c r="Z25" i="1"/>
  <c r="L38" i="1"/>
  <c r="L34" i="1"/>
  <c r="L25" i="1"/>
  <c r="L10" i="1"/>
  <c r="L6" i="1"/>
  <c r="L58" i="1" s="1"/>
  <c r="E15" i="5" s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D56" i="1"/>
  <c r="AF56" i="1" s="1"/>
  <c r="AH56" i="1" s="1"/>
  <c r="AD55" i="1"/>
  <c r="AF55" i="1" s="1"/>
  <c r="AH55" i="1" s="1"/>
  <c r="AD54" i="1"/>
  <c r="AD53" i="1"/>
  <c r="AD52" i="1"/>
  <c r="AD51" i="1"/>
  <c r="AD50" i="1"/>
  <c r="AD49" i="1"/>
  <c r="AD48" i="1"/>
  <c r="AF48" i="1" s="1"/>
  <c r="AH48" i="1" s="1"/>
  <c r="AD47" i="1"/>
  <c r="AF47" i="1" s="1"/>
  <c r="AH47" i="1" s="1"/>
  <c r="AD46" i="1"/>
  <c r="AD45" i="1"/>
  <c r="AD44" i="1"/>
  <c r="AD43" i="1"/>
  <c r="AD42" i="1"/>
  <c r="AD41" i="1"/>
  <c r="AD40" i="1"/>
  <c r="AF40" i="1" s="1"/>
  <c r="AH40" i="1" s="1"/>
  <c r="AD39" i="1"/>
  <c r="AF39" i="1" s="1"/>
  <c r="AH39" i="1" s="1"/>
  <c r="AD38" i="1"/>
  <c r="AD37" i="1"/>
  <c r="AD36" i="1"/>
  <c r="AD35" i="1"/>
  <c r="AD34" i="1"/>
  <c r="AD33" i="1"/>
  <c r="AD32" i="1"/>
  <c r="AF32" i="1" s="1"/>
  <c r="AH32" i="1" s="1"/>
  <c r="AD31" i="1"/>
  <c r="AF31" i="1" s="1"/>
  <c r="AH31" i="1" s="1"/>
  <c r="AD30" i="1"/>
  <c r="AD29" i="1"/>
  <c r="AD28" i="1"/>
  <c r="AD27" i="1"/>
  <c r="AD26" i="1"/>
  <c r="AD25" i="1"/>
  <c r="AD24" i="1"/>
  <c r="AF24" i="1" s="1"/>
  <c r="AH24" i="1" s="1"/>
  <c r="AD23" i="1"/>
  <c r="AF23" i="1" s="1"/>
  <c r="AH23" i="1" s="1"/>
  <c r="AD22" i="1"/>
  <c r="AD21" i="1"/>
  <c r="AD20" i="1"/>
  <c r="AD19" i="1"/>
  <c r="AD18" i="1"/>
  <c r="AD17" i="1"/>
  <c r="AD16" i="1"/>
  <c r="AF16" i="1" s="1"/>
  <c r="AH16" i="1" s="1"/>
  <c r="AD15" i="1"/>
  <c r="AF15" i="1" s="1"/>
  <c r="AH15" i="1" s="1"/>
  <c r="AD14" i="1"/>
  <c r="AD13" i="1"/>
  <c r="AD12" i="1"/>
  <c r="AD11" i="1"/>
  <c r="AD10" i="1"/>
  <c r="AD9" i="1"/>
  <c r="AD8" i="1"/>
  <c r="AF8" i="1" s="1"/>
  <c r="AH8" i="1" s="1"/>
  <c r="AD7" i="1"/>
  <c r="AF7" i="1" s="1"/>
  <c r="AH7" i="1" s="1"/>
  <c r="AD6" i="1"/>
  <c r="AD5" i="1"/>
  <c r="J52" i="3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P52" i="1"/>
  <c r="P51" i="1"/>
  <c r="R51" i="1" s="1"/>
  <c r="T51" i="1" s="1"/>
  <c r="P50" i="1"/>
  <c r="P49" i="1"/>
  <c r="R49" i="1" s="1"/>
  <c r="T49" i="1" s="1"/>
  <c r="P48" i="1"/>
  <c r="P47" i="1"/>
  <c r="R47" i="1" s="1"/>
  <c r="T47" i="1" s="1"/>
  <c r="P46" i="1"/>
  <c r="R46" i="1" s="1"/>
  <c r="T46" i="1" s="1"/>
  <c r="P45" i="1"/>
  <c r="R45" i="1" s="1"/>
  <c r="T45" i="1" s="1"/>
  <c r="P44" i="1"/>
  <c r="R44" i="1" s="1"/>
  <c r="T44" i="1" s="1"/>
  <c r="P43" i="1"/>
  <c r="R43" i="1" s="1"/>
  <c r="T43" i="1" s="1"/>
  <c r="P42" i="1"/>
  <c r="P41" i="1"/>
  <c r="P40" i="1"/>
  <c r="P39" i="1"/>
  <c r="R39" i="1" s="1"/>
  <c r="T39" i="1" s="1"/>
  <c r="P38" i="1"/>
  <c r="R38" i="1" s="1"/>
  <c r="T38" i="1" s="1"/>
  <c r="P37" i="1"/>
  <c r="R37" i="1" s="1"/>
  <c r="T37" i="1" s="1"/>
  <c r="P36" i="1"/>
  <c r="R36" i="1" s="1"/>
  <c r="T36" i="1" s="1"/>
  <c r="P35" i="1"/>
  <c r="R35" i="1" s="1"/>
  <c r="T35" i="1" s="1"/>
  <c r="P34" i="1"/>
  <c r="P33" i="1"/>
  <c r="R33" i="1" s="1"/>
  <c r="T33" i="1" s="1"/>
  <c r="P32" i="1"/>
  <c r="P31" i="1"/>
  <c r="R31" i="1" s="1"/>
  <c r="T31" i="1" s="1"/>
  <c r="P30" i="1"/>
  <c r="R30" i="1" s="1"/>
  <c r="T30" i="1" s="1"/>
  <c r="P29" i="1"/>
  <c r="R29" i="1" s="1"/>
  <c r="T29" i="1" s="1"/>
  <c r="P28" i="1"/>
  <c r="R28" i="1" s="1"/>
  <c r="T28" i="1" s="1"/>
  <c r="P27" i="1"/>
  <c r="R27" i="1" s="1"/>
  <c r="T27" i="1" s="1"/>
  <c r="P26" i="1"/>
  <c r="P25" i="1"/>
  <c r="P24" i="1"/>
  <c r="P23" i="1"/>
  <c r="R23" i="1" s="1"/>
  <c r="T23" i="1" s="1"/>
  <c r="P22" i="1"/>
  <c r="R22" i="1" s="1"/>
  <c r="T22" i="1" s="1"/>
  <c r="P21" i="1"/>
  <c r="R21" i="1" s="1"/>
  <c r="T21" i="1" s="1"/>
  <c r="P20" i="1"/>
  <c r="R20" i="1" s="1"/>
  <c r="T20" i="1" s="1"/>
  <c r="P19" i="1"/>
  <c r="R19" i="1" s="1"/>
  <c r="T19" i="1" s="1"/>
  <c r="P18" i="1"/>
  <c r="P17" i="1"/>
  <c r="R17" i="1" s="1"/>
  <c r="T17" i="1" s="1"/>
  <c r="P16" i="1"/>
  <c r="P15" i="1"/>
  <c r="R15" i="1" s="1"/>
  <c r="T15" i="1" s="1"/>
  <c r="P14" i="1"/>
  <c r="P13" i="1"/>
  <c r="R13" i="1" s="1"/>
  <c r="T13" i="1" s="1"/>
  <c r="P12" i="1"/>
  <c r="R12" i="1" s="1"/>
  <c r="T12" i="1" s="1"/>
  <c r="P11" i="1"/>
  <c r="R11" i="1" s="1"/>
  <c r="T11" i="1" s="1"/>
  <c r="P10" i="1"/>
  <c r="P9" i="1"/>
  <c r="P8" i="1"/>
  <c r="P7" i="1"/>
  <c r="P6" i="1"/>
  <c r="P5" i="1"/>
  <c r="V56" i="1"/>
  <c r="X56" i="1" s="1"/>
  <c r="V55" i="1"/>
  <c r="X55" i="1" s="1"/>
  <c r="V54" i="1"/>
  <c r="X54" i="1" s="1"/>
  <c r="V53" i="1"/>
  <c r="X53" i="1" s="1"/>
  <c r="V52" i="1"/>
  <c r="X52" i="1" s="1"/>
  <c r="V51" i="1"/>
  <c r="X51" i="1" s="1"/>
  <c r="V50" i="1"/>
  <c r="X50" i="1" s="1"/>
  <c r="V49" i="1"/>
  <c r="X49" i="1" s="1"/>
  <c r="V48" i="1"/>
  <c r="X48" i="1" s="1"/>
  <c r="V47" i="1"/>
  <c r="X47" i="1" s="1"/>
  <c r="V46" i="1"/>
  <c r="X46" i="1" s="1"/>
  <c r="V45" i="1"/>
  <c r="X45" i="1" s="1"/>
  <c r="V44" i="1"/>
  <c r="X44" i="1" s="1"/>
  <c r="V43" i="1"/>
  <c r="X43" i="1" s="1"/>
  <c r="V42" i="1"/>
  <c r="X42" i="1" s="1"/>
  <c r="V41" i="1"/>
  <c r="X41" i="1" s="1"/>
  <c r="V40" i="1"/>
  <c r="X40" i="1" s="1"/>
  <c r="V39" i="1"/>
  <c r="X39" i="1" s="1"/>
  <c r="V38" i="1"/>
  <c r="X38" i="1" s="1"/>
  <c r="AB38" i="1" s="1"/>
  <c r="V37" i="1"/>
  <c r="X37" i="1" s="1"/>
  <c r="V36" i="1"/>
  <c r="X36" i="1" s="1"/>
  <c r="V35" i="1"/>
  <c r="X35" i="1" s="1"/>
  <c r="V34" i="1"/>
  <c r="X34" i="1" s="1"/>
  <c r="AB34" i="1" s="1"/>
  <c r="V33" i="1"/>
  <c r="V32" i="1"/>
  <c r="X32" i="1" s="1"/>
  <c r="V31" i="1"/>
  <c r="X31" i="1" s="1"/>
  <c r="V30" i="1"/>
  <c r="X30" i="1" s="1"/>
  <c r="V29" i="1"/>
  <c r="X29" i="1" s="1"/>
  <c r="V28" i="1"/>
  <c r="X28" i="1" s="1"/>
  <c r="V27" i="1"/>
  <c r="X27" i="1" s="1"/>
  <c r="V26" i="1"/>
  <c r="X26" i="1" s="1"/>
  <c r="V25" i="1"/>
  <c r="X25" i="1" s="1"/>
  <c r="AB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V12" i="1"/>
  <c r="X12" i="1" s="1"/>
  <c r="V11" i="1"/>
  <c r="X11" i="1" s="1"/>
  <c r="V10" i="1"/>
  <c r="X10" i="1" s="1"/>
  <c r="AB10" i="1" s="1"/>
  <c r="V9" i="1"/>
  <c r="X9" i="1" s="1"/>
  <c r="V8" i="1"/>
  <c r="X8" i="1" s="1"/>
  <c r="V7" i="1"/>
  <c r="X7" i="1" s="1"/>
  <c r="V6" i="1"/>
  <c r="X6" i="1" s="1"/>
  <c r="AB6" i="1" s="1"/>
  <c r="V5" i="1"/>
  <c r="X5" i="1" s="1"/>
  <c r="R56" i="1"/>
  <c r="T56" i="1" s="1"/>
  <c r="R55" i="1"/>
  <c r="T55" i="1" s="1"/>
  <c r="R54" i="1"/>
  <c r="T54" i="1" s="1"/>
  <c r="R53" i="1"/>
  <c r="T53" i="1" s="1"/>
  <c r="R24" i="1"/>
  <c r="T24" i="1" s="1"/>
  <c r="R16" i="1"/>
  <c r="T16" i="1" s="1"/>
  <c r="H58" i="1"/>
  <c r="E10" i="5" s="1"/>
  <c r="J56" i="1"/>
  <c r="J55" i="1"/>
  <c r="J54" i="1"/>
  <c r="J53" i="1"/>
  <c r="R48" i="1"/>
  <c r="T48" i="1" s="1"/>
  <c r="R40" i="1"/>
  <c r="T40" i="1" s="1"/>
  <c r="R32" i="1"/>
  <c r="T32" i="1" s="1"/>
  <c r="R8" i="1"/>
  <c r="T8" i="1" s="1"/>
  <c r="R48" i="2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N38" i="1" s="1"/>
  <c r="J37" i="1"/>
  <c r="J36" i="1"/>
  <c r="J35" i="1"/>
  <c r="J34" i="1"/>
  <c r="N34" i="1" s="1"/>
  <c r="J33" i="1"/>
  <c r="J32" i="1"/>
  <c r="J31" i="1"/>
  <c r="J30" i="1"/>
  <c r="J29" i="1"/>
  <c r="J28" i="1"/>
  <c r="J27" i="1"/>
  <c r="J26" i="1"/>
  <c r="J25" i="1"/>
  <c r="N25" i="1" s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N10" i="1" s="1"/>
  <c r="J9" i="1"/>
  <c r="J8" i="1"/>
  <c r="J7" i="1"/>
  <c r="J6" i="1"/>
  <c r="N6" i="1" s="1"/>
  <c r="J5" i="1"/>
  <c r="Z34" i="1" l="1"/>
  <c r="Z58" i="1" s="1"/>
  <c r="E16" i="5" s="1"/>
  <c r="Z38" i="1"/>
  <c r="AF5" i="1"/>
  <c r="AF13" i="1"/>
  <c r="AH13" i="1" s="1"/>
  <c r="AF21" i="1"/>
  <c r="AH21" i="1" s="1"/>
  <c r="AF29" i="1"/>
  <c r="AH29" i="1" s="1"/>
  <c r="AF37" i="1"/>
  <c r="AH37" i="1" s="1"/>
  <c r="AF45" i="1"/>
  <c r="AH45" i="1" s="1"/>
  <c r="AF53" i="1"/>
  <c r="AH53" i="1" s="1"/>
  <c r="R52" i="1"/>
  <c r="T52" i="1" s="1"/>
  <c r="Z6" i="1"/>
  <c r="Z10" i="1"/>
  <c r="AF11" i="1"/>
  <c r="AH11" i="1" s="1"/>
  <c r="AF19" i="1"/>
  <c r="AH19" i="1" s="1"/>
  <c r="AF27" i="1"/>
  <c r="AH27" i="1" s="1"/>
  <c r="AF35" i="1"/>
  <c r="AH35" i="1" s="1"/>
  <c r="AF43" i="1"/>
  <c r="AH43" i="1" s="1"/>
  <c r="AF51" i="1"/>
  <c r="AH51" i="1" s="1"/>
  <c r="AF6" i="1"/>
  <c r="AH6" i="1" s="1"/>
  <c r="AF14" i="1"/>
  <c r="AH14" i="1" s="1"/>
  <c r="AF22" i="1"/>
  <c r="AH22" i="1" s="1"/>
  <c r="AF30" i="1"/>
  <c r="AH30" i="1" s="1"/>
  <c r="AF38" i="1"/>
  <c r="AH38" i="1" s="1"/>
  <c r="AF46" i="1"/>
  <c r="AH46" i="1" s="1"/>
  <c r="AF54" i="1"/>
  <c r="AH54" i="1" s="1"/>
  <c r="AF12" i="1"/>
  <c r="AH12" i="1" s="1"/>
  <c r="AF20" i="1"/>
  <c r="AH20" i="1" s="1"/>
  <c r="AF28" i="1"/>
  <c r="AH28" i="1" s="1"/>
  <c r="AF36" i="1"/>
  <c r="AH36" i="1" s="1"/>
  <c r="AF44" i="1"/>
  <c r="AH44" i="1" s="1"/>
  <c r="AF52" i="1"/>
  <c r="AH52" i="1" s="1"/>
  <c r="AF9" i="1"/>
  <c r="AH9" i="1" s="1"/>
  <c r="AF17" i="1"/>
  <c r="AH17" i="1" s="1"/>
  <c r="AF25" i="1"/>
  <c r="AH25" i="1" s="1"/>
  <c r="AF33" i="1"/>
  <c r="AH33" i="1" s="1"/>
  <c r="AF41" i="1"/>
  <c r="AH41" i="1" s="1"/>
  <c r="AF49" i="1"/>
  <c r="AH49" i="1" s="1"/>
  <c r="AE58" i="1"/>
  <c r="AF10" i="1"/>
  <c r="AH10" i="1" s="1"/>
  <c r="AF18" i="1"/>
  <c r="AH18" i="1" s="1"/>
  <c r="AF26" i="1"/>
  <c r="AH26" i="1" s="1"/>
  <c r="AF34" i="1"/>
  <c r="AH34" i="1" s="1"/>
  <c r="AF42" i="1"/>
  <c r="AH42" i="1" s="1"/>
  <c r="AF50" i="1"/>
  <c r="AH50" i="1" s="1"/>
  <c r="AH5" i="1"/>
  <c r="N58" i="1"/>
  <c r="G15" i="5" s="1"/>
  <c r="J58" i="1"/>
  <c r="G10" i="5" s="1"/>
  <c r="R42" i="1"/>
  <c r="T42" i="1" s="1"/>
  <c r="R50" i="1"/>
  <c r="T50" i="1" s="1"/>
  <c r="V58" i="1"/>
  <c r="E11" i="5" s="1"/>
  <c r="E13" i="5" s="1"/>
  <c r="AD58" i="1"/>
  <c r="X33" i="1"/>
  <c r="X58" i="1" s="1"/>
  <c r="G11" i="5" s="1"/>
  <c r="AB58" i="1"/>
  <c r="G16" i="5" s="1"/>
  <c r="R25" i="1"/>
  <c r="T25" i="1" s="1"/>
  <c r="R41" i="1"/>
  <c r="T41" i="1" s="1"/>
  <c r="R9" i="1"/>
  <c r="T9" i="1" s="1"/>
  <c r="R10" i="1"/>
  <c r="T10" i="1" s="1"/>
  <c r="R26" i="1"/>
  <c r="T26" i="1" s="1"/>
  <c r="R34" i="1"/>
  <c r="T34" i="1" s="1"/>
  <c r="R6" i="1"/>
  <c r="T6" i="1" s="1"/>
  <c r="R14" i="1"/>
  <c r="T14" i="1" s="1"/>
  <c r="R5" i="1"/>
  <c r="T5" i="1" s="1"/>
  <c r="R18" i="1"/>
  <c r="T18" i="1" s="1"/>
  <c r="P58" i="1"/>
  <c r="Q58" i="1"/>
  <c r="R7" i="1"/>
  <c r="T7" i="1" s="1"/>
  <c r="G13" i="5" l="1"/>
  <c r="G48" i="5"/>
  <c r="AH58" i="1"/>
  <c r="G18" i="5" s="1"/>
  <c r="AF58" i="1"/>
  <c r="E18" i="5" s="1"/>
  <c r="T58" i="1"/>
  <c r="G17" i="5" s="1"/>
  <c r="R58" i="1"/>
  <c r="E17" i="5" s="1"/>
  <c r="E20" i="5" l="1"/>
  <c r="E25" i="5" s="1"/>
  <c r="G20" i="5"/>
  <c r="G25" i="5" s="1"/>
</calcChain>
</file>

<file path=xl/sharedStrings.xml><?xml version="1.0" encoding="utf-8"?>
<sst xmlns="http://schemas.openxmlformats.org/spreadsheetml/2006/main" count="674" uniqueCount="291">
  <si>
    <t>NOMBRE TRABAJADOR</t>
  </si>
  <si>
    <t>SEXO</t>
  </si>
  <si>
    <t>EDAD</t>
  </si>
  <si>
    <t>SERV</t>
  </si>
  <si>
    <t>FALT</t>
  </si>
  <si>
    <t>JUB</t>
  </si>
  <si>
    <t>CHASI CAÑIZARES JEFFERSON</t>
  </si>
  <si>
    <t>HEREDIA GARAY SONIA ALEXANDRA</t>
  </si>
  <si>
    <t>LINO BORBOR JORGE LUIS</t>
  </si>
  <si>
    <t>LOOR VELEZ ANGEL OVIDIO</t>
  </si>
  <si>
    <t>MESTANZA TAPIA INES LUCIA</t>
  </si>
  <si>
    <t>SARABIA CARRERA WALTER MANUEL</t>
  </si>
  <si>
    <t>SARANGO OBACO GILMAR ANTONIO</t>
  </si>
  <si>
    <t>CAYO SISALIMA YESSENIA IRENE</t>
  </si>
  <si>
    <t>CEVALLOS ARIAS DIEGO ISRAEL</t>
  </si>
  <si>
    <t>CUEVA BRICEÑO VICENTE LEONEL</t>
  </si>
  <si>
    <t>PAZ QUIMIZ JENNY REBECA</t>
  </si>
  <si>
    <t>RUIZ LINO CARLOS ANDRES</t>
  </si>
  <si>
    <t>VITERI GORDON XAVIER GUSTAVO</t>
  </si>
  <si>
    <t>ANDACHI GALLARDO NELLY RAQUEL</t>
  </si>
  <si>
    <t>CASTRO ARBOLEDA JOSE LUIS</t>
  </si>
  <si>
    <t>CHAMORRO PALMA ZOILO JOAQUIN</t>
  </si>
  <si>
    <t>CHERES BENITEZ KLEVER MIGUEL</t>
  </si>
  <si>
    <t>CUENCA SOLORZANO MIGUEL ANGEL</t>
  </si>
  <si>
    <t>ESCORZA GUAMAN EDGAR PATRICIO</t>
  </si>
  <si>
    <t>FLORES CUAYCAL BOLIVAR EDMUNDO</t>
  </si>
  <si>
    <t>GALLARDO BARRIGA HUGO</t>
  </si>
  <si>
    <t>GONGORA CASTRO ANDRES WANERGE</t>
  </si>
  <si>
    <t>HARO MESA ANGEL GABRIEL</t>
  </si>
  <si>
    <t>HERNANDEZ MENDOZA LUIS OMAR</t>
  </si>
  <si>
    <t>MOLINA TIPANTUÑA ANGEL EDUARDO</t>
  </si>
  <si>
    <t>MOREIRA SALDARRIAGA PEDRO</t>
  </si>
  <si>
    <t>PAZMIÑO ARTEAGA HUGO VINICIO</t>
  </si>
  <si>
    <t>QUINAPALLO CORREDORES WILSON</t>
  </si>
  <si>
    <t>RIOFRIO RIOS CRISTIAN OSWALDO</t>
  </si>
  <si>
    <t>ROLDAN TOAPANTA EDWIN ANIBAL</t>
  </si>
  <si>
    <t>ROMERO LIMONES VICTOR JULIO</t>
  </si>
  <si>
    <t>VALLEJO MOLINA JUAN CARLOS</t>
  </si>
  <si>
    <t>JUBILACIÓN PATRONAL</t>
  </si>
  <si>
    <t>AID</t>
  </si>
  <si>
    <t>Salidas</t>
  </si>
  <si>
    <t>Comparativo:</t>
  </si>
  <si>
    <t xml:space="preserve">OBD JUBILACIÓN   </t>
  </si>
  <si>
    <t xml:space="preserve">   Proyectado:</t>
  </si>
  <si>
    <t>CC</t>
  </si>
  <si>
    <t>CI</t>
  </si>
  <si>
    <t>Nombre</t>
  </si>
  <si>
    <t>Sexo</t>
  </si>
  <si>
    <t>Remuneración a</t>
  </si>
  <si>
    <t>Edad</t>
  </si>
  <si>
    <t>TS</t>
  </si>
  <si>
    <t>TF</t>
  </si>
  <si>
    <t>TW</t>
  </si>
  <si>
    <t xml:space="preserve">Costo Laboral  </t>
  </si>
  <si>
    <t xml:space="preserve">Interés Neto  </t>
  </si>
  <si>
    <t xml:space="preserve">Reserva Acumulada a:   </t>
  </si>
  <si>
    <t xml:space="preserve">Costo neto  </t>
  </si>
  <si>
    <t>dic. 2019</t>
  </si>
  <si>
    <t xml:space="preserve">dic. 2018  -   dic.2019  </t>
  </si>
  <si>
    <t xml:space="preserve">DIC. 2019   </t>
  </si>
  <si>
    <t xml:space="preserve">dic. 2019  -   dic.2020  </t>
  </si>
  <si>
    <t xml:space="preserve">Proyectado  </t>
  </si>
  <si>
    <t>NOMBRE</t>
  </si>
  <si>
    <t>S</t>
  </si>
  <si>
    <t>REMUNERAC_J_________</t>
  </si>
  <si>
    <t>EDAD_</t>
  </si>
  <si>
    <t>TS-JUB</t>
  </si>
  <si>
    <t>TF-JUB</t>
  </si>
  <si>
    <t>TW-JUB</t>
  </si>
  <si>
    <t>COSTOLAB_C_J________</t>
  </si>
  <si>
    <t>INTERESN_C_J______</t>
  </si>
  <si>
    <t>OBD_JUBILACION PATRON_________</t>
  </si>
  <si>
    <t>COSTOLAB_P_J______</t>
  </si>
  <si>
    <t>INTERES_P_J______</t>
  </si>
  <si>
    <t>C_PROY_J______</t>
  </si>
  <si>
    <t>11</t>
  </si>
  <si>
    <t>CHAVEZ LEON HENRY LENIN</t>
  </si>
  <si>
    <t>M</t>
  </si>
  <si>
    <t>12</t>
  </si>
  <si>
    <t>13</t>
  </si>
  <si>
    <t>CHERES BENITEZ STALIN RAMON</t>
  </si>
  <si>
    <t>14</t>
  </si>
  <si>
    <t>CISNEROS ALMEIDA MARCO HERCLIDES</t>
  </si>
  <si>
    <t>15</t>
  </si>
  <si>
    <t>16</t>
  </si>
  <si>
    <t>17</t>
  </si>
  <si>
    <t>18</t>
  </si>
  <si>
    <t>ESTRELLA ROJAS SANDRA JACQUELINE</t>
  </si>
  <si>
    <t>F</t>
  </si>
  <si>
    <t>19</t>
  </si>
  <si>
    <t>21</t>
  </si>
  <si>
    <t>22</t>
  </si>
  <si>
    <t>GONZALEZ NARANJO RODRIGO VICENTE</t>
  </si>
  <si>
    <t>23</t>
  </si>
  <si>
    <t>GUASGUA SHUNTA CRISTHIAN ANIBAL</t>
  </si>
  <si>
    <t>24</t>
  </si>
  <si>
    <t>GUERRON BENITEZ SANDRA DEL CARMEN</t>
  </si>
  <si>
    <t>25</t>
  </si>
  <si>
    <t>GUEVARA GONZALEZ KEVIN ALEXANDER</t>
  </si>
  <si>
    <t>27</t>
  </si>
  <si>
    <t>28</t>
  </si>
  <si>
    <t>29</t>
  </si>
  <si>
    <t>HIDALGO CARRASCO MARICRUZ CORINA</t>
  </si>
  <si>
    <t>30</t>
  </si>
  <si>
    <t>HURTADO ESCUDERO JEFFERSON ANTONIO</t>
  </si>
  <si>
    <t>31</t>
  </si>
  <si>
    <t>33</t>
  </si>
  <si>
    <t>LUCAS EGUEZ CARLOS ALBERTO</t>
  </si>
  <si>
    <t>34</t>
  </si>
  <si>
    <t>MACIAS MACIAS FRANCISCO BOLIVAR</t>
  </si>
  <si>
    <t>35</t>
  </si>
  <si>
    <t>36</t>
  </si>
  <si>
    <t>37</t>
  </si>
  <si>
    <t>MORALES NAVARRETE JAMILTON ROLANDO</t>
  </si>
  <si>
    <t>38</t>
  </si>
  <si>
    <t>MOREIRA SALDARRIAGA PEDRO ENRIQUE</t>
  </si>
  <si>
    <t>39</t>
  </si>
  <si>
    <t>40</t>
  </si>
  <si>
    <t>41</t>
  </si>
  <si>
    <t>QUINAPALLO CORREDORES WILSON ANDRES</t>
  </si>
  <si>
    <t>42</t>
  </si>
  <si>
    <t>43</t>
  </si>
  <si>
    <t>44</t>
  </si>
  <si>
    <t>45</t>
  </si>
  <si>
    <t>RUIZ GUASGUA WASHINGTON MAURICIO</t>
  </si>
  <si>
    <t>46</t>
  </si>
  <si>
    <t>47</t>
  </si>
  <si>
    <t>48</t>
  </si>
  <si>
    <t>49</t>
  </si>
  <si>
    <t>TOAPANTA BUITRON DANILO PATRICIO</t>
  </si>
  <si>
    <t>50</t>
  </si>
  <si>
    <t>TOMALA AMPUERO RICARDO VALERIANO</t>
  </si>
  <si>
    <t>51</t>
  </si>
  <si>
    <t>VALLEJOS MOLINA JUAN CARLOS</t>
  </si>
  <si>
    <t>1</t>
  </si>
  <si>
    <t>ACEVEDO FLORES MILTON FRANCISCO</t>
  </si>
  <si>
    <t>3</t>
  </si>
  <si>
    <t>ANDRANGO PUMA BYRON RAUL</t>
  </si>
  <si>
    <t>4</t>
  </si>
  <si>
    <t>BAEZ GONZALEZ ANIBAL ESTEBAN</t>
  </si>
  <si>
    <t>6</t>
  </si>
  <si>
    <t>7</t>
  </si>
  <si>
    <t>5</t>
  </si>
  <si>
    <t>CAÑAR TORRES NESTOR MANUEL</t>
  </si>
  <si>
    <t>8</t>
  </si>
  <si>
    <t>9</t>
  </si>
  <si>
    <t>52</t>
  </si>
  <si>
    <t>Costo</t>
  </si>
  <si>
    <t>Interés</t>
  </si>
  <si>
    <t>Total</t>
  </si>
  <si>
    <t>JUBILACIÓN PATRONAL 2019</t>
  </si>
  <si>
    <t>Bonificación Desahucio</t>
  </si>
  <si>
    <t>GUASGUA SHUNTA CRITSTIAN ANIBAL</t>
  </si>
  <si>
    <t>RUIZ GUASGUAZ WASHINGTON MAURICIO</t>
  </si>
  <si>
    <t>BONIFICACIÓN DESAHUCIO 2019</t>
  </si>
  <si>
    <t>VALOR NOMINAL</t>
  </si>
  <si>
    <t xml:space="preserve">OBD DESAHUCIO   </t>
  </si>
  <si>
    <t>S____</t>
  </si>
  <si>
    <t>REMUNERA_J___________</t>
  </si>
  <si>
    <t>TS-D</t>
  </si>
  <si>
    <t>TF-DES</t>
  </si>
  <si>
    <t>COSTOLAB_C_D______</t>
  </si>
  <si>
    <t>INTERES_C_D______</t>
  </si>
  <si>
    <t>VN_DESAHUCIO</t>
  </si>
  <si>
    <t>OBD BONDESAHUCIO_______________</t>
  </si>
  <si>
    <t>COSTOLAB_P_D______</t>
  </si>
  <si>
    <t>INTERES_P_D_______</t>
  </si>
  <si>
    <t>CP_DES___________</t>
  </si>
  <si>
    <t xml:space="preserve">Total </t>
  </si>
  <si>
    <t xml:space="preserve">Activo por impuesto diferido </t>
  </si>
  <si>
    <t xml:space="preserve"> JP 2018 </t>
  </si>
  <si>
    <t xml:space="preserve"> BD 2018 </t>
  </si>
  <si>
    <t>Gasto ERI</t>
  </si>
  <si>
    <t>Salidas JP</t>
  </si>
  <si>
    <t>Salidas BD</t>
  </si>
  <si>
    <t>Reversos</t>
  </si>
  <si>
    <t>JP 2019</t>
  </si>
  <si>
    <t>BD 2019</t>
  </si>
  <si>
    <t>(+)</t>
  </si>
  <si>
    <t>(-)</t>
  </si>
  <si>
    <t>(=)</t>
  </si>
  <si>
    <t>Saldo AID 2019</t>
  </si>
  <si>
    <t xml:space="preserve">Asientos contables </t>
  </si>
  <si>
    <t xml:space="preserve">Activo </t>
  </si>
  <si>
    <t xml:space="preserve">Gasto </t>
  </si>
  <si>
    <t>Debe</t>
  </si>
  <si>
    <t>Haber</t>
  </si>
  <si>
    <t>Saldo AID 2018</t>
  </si>
  <si>
    <t xml:space="preserve">Gasto por impuesto diferido </t>
  </si>
  <si>
    <t>V/ Registro de la diferencia temporaria de Jubilación Patronal y Bonificación por desahucio</t>
  </si>
  <si>
    <t>Aspectos a considerar en la consiliación tributaria</t>
  </si>
  <si>
    <t>Diferencias temporarias</t>
  </si>
  <si>
    <t>Por provisiones para desahucio , pensiones jubilares patronales</t>
  </si>
  <si>
    <t xml:space="preserve">Generación </t>
  </si>
  <si>
    <t>Reversión</t>
  </si>
  <si>
    <t>Movimiento AID</t>
  </si>
  <si>
    <t>I.-</t>
  </si>
  <si>
    <t>II.-</t>
  </si>
  <si>
    <t>Cliente</t>
  </si>
  <si>
    <t>Provigilance Cía Ltda</t>
  </si>
  <si>
    <t>Papel de trabajo</t>
  </si>
  <si>
    <t>Cálculo de los Activos por impuestos diferidos</t>
  </si>
  <si>
    <t>Período</t>
  </si>
  <si>
    <t xml:space="preserve">Papel de trabajo </t>
  </si>
  <si>
    <t xml:space="preserve">Análisi de jubilación patronal y desahucio </t>
  </si>
  <si>
    <t xml:space="preserve">Período </t>
  </si>
  <si>
    <t>Objetivo</t>
  </si>
  <si>
    <t>Preparar un movimiento de las cuentas de provisión de jubliación patronal y desahucio y conciliar con saldos en libros al 31 de diciembre del 2019</t>
  </si>
  <si>
    <t>Procedimiento</t>
  </si>
  <si>
    <t>1.- Solicitamos los mayores contables de la cuentas donde se registran estos pasivos.</t>
  </si>
  <si>
    <t>2.- Identificamos los movimientos registrados en la cuenta y preparamos un resumen de dichos movimientos</t>
  </si>
  <si>
    <t>3.- Conciliamos los movimientos con los saldos en libros de las cuentas de balance y de resultados</t>
  </si>
  <si>
    <t>4.- Documentamos hallazgos y concluimos</t>
  </si>
  <si>
    <t>Trabajo realizado</t>
  </si>
  <si>
    <t>Movimiento jubilación patronal y desahucio</t>
  </si>
  <si>
    <t>Código</t>
  </si>
  <si>
    <t>Nombre cuenta</t>
  </si>
  <si>
    <t>SI</t>
  </si>
  <si>
    <t>Beneficios pagados</t>
  </si>
  <si>
    <t>Gasto desahucio</t>
  </si>
  <si>
    <t xml:space="preserve">Gasto Jubilación Patronal </t>
  </si>
  <si>
    <t>Provisión</t>
  </si>
  <si>
    <t>Costo financiero JP</t>
  </si>
  <si>
    <t>Costo financiero BD</t>
  </si>
  <si>
    <t>ORI JP</t>
  </si>
  <si>
    <t>ORI BD</t>
  </si>
  <si>
    <t>Reverso Otros ingresos</t>
  </si>
  <si>
    <t xml:space="preserve">GyP Actuariales JP </t>
  </si>
  <si>
    <t>Total general</t>
  </si>
  <si>
    <t>JUBILACION PATRONAL</t>
  </si>
  <si>
    <t>DESAHUCIO</t>
  </si>
  <si>
    <t>PERDIDAS / GANANCIAS ACTUARIALES ACUMULADAS</t>
  </si>
  <si>
    <t>GND JUBILACION PATRONAL</t>
  </si>
  <si>
    <t>Conciliación del pasivo con el cálculo actuarial - Jubilación Patronal</t>
  </si>
  <si>
    <t xml:space="preserve">Cruce del gasto jubilación patronal </t>
  </si>
  <si>
    <t>Movimiento</t>
  </si>
  <si>
    <t>Sg Est. Actuarial</t>
  </si>
  <si>
    <t>Sg Compañía</t>
  </si>
  <si>
    <t>Diferencia</t>
  </si>
  <si>
    <t>Valor</t>
  </si>
  <si>
    <t>Gasto por provisiones según Auditoria</t>
  </si>
  <si>
    <t>Costo laboral por servicios actuales</t>
  </si>
  <si>
    <t>Cargo a resultados según Auditoria</t>
  </si>
  <si>
    <t>Interés Neto (costo financiero)</t>
  </si>
  <si>
    <t>Costo por servicios pasados</t>
  </si>
  <si>
    <t>Libros contables Dic-19</t>
  </si>
  <si>
    <t>Pérdidas (ganancias) supuestos financieros</t>
  </si>
  <si>
    <t>Pérdidas (ganancias) ajuste por  experiencia actuarial</t>
  </si>
  <si>
    <t>Uso de beneficios pagados</t>
  </si>
  <si>
    <t>Ingreso por reverso  provisiones según Auditoria</t>
  </si>
  <si>
    <t>(-) Gerente General</t>
  </si>
  <si>
    <t>Total provisión en libros contables</t>
  </si>
  <si>
    <t>Conciliación del pasivo con el cálculo actuarial - Desahucio</t>
  </si>
  <si>
    <t>Saldo inicial para desahucio 2019</t>
  </si>
  <si>
    <t xml:space="preserve">Costo por servicios pasados </t>
  </si>
  <si>
    <t>Pérdidas (ganancias) reconocidas en ORI</t>
  </si>
  <si>
    <t>Pérdidas (ganancias) reconocidas Experiencia patronal</t>
  </si>
  <si>
    <t>Beneficios Pagados</t>
  </si>
  <si>
    <t>Total provisión según estudio actuarial Dic-19</t>
  </si>
  <si>
    <t>Total provisión según libros contables</t>
  </si>
  <si>
    <t>Cruce del ori</t>
  </si>
  <si>
    <t>PROVIGILANGE CÍDA LTDA</t>
  </si>
  <si>
    <t xml:space="preserve">Grupo </t>
  </si>
  <si>
    <t>Cuenta contable</t>
  </si>
  <si>
    <t>Gasto JP</t>
  </si>
  <si>
    <t>Gasto financiero</t>
  </si>
  <si>
    <t>Gasto</t>
  </si>
  <si>
    <t>Gasto BD</t>
  </si>
  <si>
    <t>Patrimonio</t>
  </si>
  <si>
    <t>Pasivo</t>
  </si>
  <si>
    <t>Provisión JP</t>
  </si>
  <si>
    <t>Provsión BD</t>
  </si>
  <si>
    <t>V/ Registro estudio actuarial</t>
  </si>
  <si>
    <t>Al 31 de diciembre del 2020</t>
  </si>
  <si>
    <t>Auditoría al 31 de diciembre del 2020</t>
  </si>
  <si>
    <t>6.01.01.01.01.12</t>
  </si>
  <si>
    <t>NOMBRE:</t>
  </si>
  <si>
    <t>GASTO DESAHUCIO 25%ART. 185</t>
  </si>
  <si>
    <t>5.02.06.01.01.11</t>
  </si>
  <si>
    <t>6.01.03.01.01.05</t>
  </si>
  <si>
    <t>BONIFICACIONES VOLUNTARIA</t>
  </si>
  <si>
    <t>Total provisión según estudio actuarial Dic 2020</t>
  </si>
  <si>
    <t>Saldo inicial para jubilacion patronal 2020</t>
  </si>
  <si>
    <t>Libros contables Dic-20</t>
  </si>
  <si>
    <t>Ingresos</t>
  </si>
  <si>
    <t>Gasto Desahucio</t>
  </si>
  <si>
    <t>Desahucio</t>
  </si>
  <si>
    <t>Jubilación</t>
  </si>
  <si>
    <t>BONIFICACIÓN DESAHUCIO 2020</t>
  </si>
  <si>
    <t>JUBILACIÓN PATRONAL 2020</t>
  </si>
  <si>
    <t>Saldo AID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</si>
</sst>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(* #,##0.00_);_(* \(#,##0.00\);_(* &quot;-&quot;??_);_(@_)"/>
    <numFmt numFmtId="165" formatCode="#0000000000"/>
    <numFmt numFmtId="166" formatCode="0.0"/>
    <numFmt numFmtId="167" formatCode="0.0;&quot;-&quot;;&quot;-&quot;"/>
    <numFmt numFmtId="168" formatCode="_ * #,##0.0_ ;_ * \-#,##0.0_ ;_ * &quot;-&quot;??_ ;_ @_ "/>
    <numFmt numFmtId="169" formatCode="#,##0.00;[Red]#,##0.00"/>
    <numFmt numFmtId="170" formatCode="_(* #,##0_);_(* \(#,##0\);_(* &quot;-&quot;??_);_(@_)"/>
    <numFmt numFmtId="171" formatCode="_(* #,##0_);_(* \(#,##0\);_(* &quot;-&quot;_);_(@_)"/>
    <numFmt numFmtId="172" formatCode="_(* #,##0.0_);_(* \(#,##0.0\);_(* &quot;-&quot;??_);_(@_)"/>
    <numFmt numFmtId="173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6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rgb="FF0B3D9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0B3D9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B3D91"/>
      <name val="Arial"/>
      <family val="2"/>
    </font>
    <font>
      <b/>
      <sz val="10"/>
      <color theme="0"/>
      <name val="Arial"/>
      <family val="2"/>
    </font>
    <font>
      <b/>
      <strike/>
      <sz val="10"/>
      <color indexed="10"/>
      <name val="Arial"/>
      <family val="2"/>
    </font>
    <font>
      <b/>
      <strike/>
      <sz val="10"/>
      <color rgb="FF0000FF"/>
      <name val="Arial"/>
      <family val="2"/>
    </font>
    <font>
      <sz val="10"/>
      <color indexed="17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B3D9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0" fontId="11" fillId="0" borderId="0"/>
    <xf numFmtId="0" fontId="7" fillId="0" borderId="0"/>
  </cellStyleXfs>
  <cellXfs count="229">
    <xf numFmtId="0" fontId="0" fillId="0" borderId="0" xfId="0"/>
    <xf numFmtId="0" fontId="3" fillId="2" borderId="0" xfId="0" applyFont="1" applyFill="1"/>
    <xf numFmtId="165" fontId="3" fillId="2" borderId="0" xfId="0" applyNumberFormat="1" applyFont="1" applyFill="1"/>
    <xf numFmtId="166" fontId="3" fillId="2" borderId="0" xfId="0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/>
    <xf numFmtId="0" fontId="4" fillId="2" borderId="0" xfId="0" applyFont="1" applyFill="1" applyAlignment="1">
      <alignment horizontal="right"/>
    </xf>
    <xf numFmtId="0" fontId="4" fillId="2" borderId="4" xfId="0" applyFont="1" applyFill="1" applyBorder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0" fontId="4" fillId="2" borderId="0" xfId="0" applyFont="1" applyFill="1"/>
    <xf numFmtId="166" fontId="4" fillId="2" borderId="0" xfId="0" applyNumberFormat="1" applyFont="1" applyFill="1" applyAlignment="1">
      <alignment horizontal="center"/>
    </xf>
    <xf numFmtId="167" fontId="4" fillId="2" borderId="0" xfId="0" applyNumberFormat="1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4" fontId="7" fillId="0" borderId="0" xfId="0" applyNumberFormat="1" applyFont="1"/>
    <xf numFmtId="166" fontId="7" fillId="0" borderId="0" xfId="0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8" fontId="7" fillId="0" borderId="0" xfId="1" applyNumberFormat="1" applyFont="1"/>
    <xf numFmtId="0" fontId="0" fillId="0" borderId="4" xfId="0" applyBorder="1"/>
    <xf numFmtId="0" fontId="6" fillId="0" borderId="0" xfId="0" applyFont="1"/>
    <xf numFmtId="169" fontId="6" fillId="0" borderId="0" xfId="0" applyNumberFormat="1" applyFont="1"/>
    <xf numFmtId="169" fontId="6" fillId="3" borderId="0" xfId="0" applyNumberFormat="1" applyFont="1" applyFill="1"/>
    <xf numFmtId="169" fontId="0" fillId="0" borderId="0" xfId="0" applyNumberFormat="1"/>
    <xf numFmtId="0" fontId="8" fillId="2" borderId="0" xfId="0" applyFont="1" applyFill="1"/>
    <xf numFmtId="165" fontId="8" fillId="2" borderId="0" xfId="0" applyNumberFormat="1" applyFont="1" applyFill="1"/>
    <xf numFmtId="166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164" fontId="7" fillId="0" borderId="1" xfId="2" applyNumberFormat="1" applyFont="1" applyBorder="1"/>
    <xf numFmtId="43" fontId="7" fillId="0" borderId="0" xfId="0" applyNumberFormat="1" applyFont="1"/>
    <xf numFmtId="0" fontId="7" fillId="0" borderId="0" xfId="0" applyFont="1" applyBorder="1"/>
    <xf numFmtId="164" fontId="7" fillId="0" borderId="0" xfId="2" applyNumberFormat="1" applyFont="1" applyBorder="1"/>
    <xf numFmtId="43" fontId="7" fillId="0" borderId="0" xfId="0" applyNumberFormat="1" applyFont="1" applyBorder="1"/>
    <xf numFmtId="0" fontId="7" fillId="0" borderId="5" xfId="0" applyFont="1" applyBorder="1"/>
    <xf numFmtId="0" fontId="7" fillId="0" borderId="8" xfId="0" applyFont="1" applyBorder="1"/>
    <xf numFmtId="164" fontId="7" fillId="0" borderId="9" xfId="2" applyNumberFormat="1" applyFont="1" applyBorder="1"/>
    <xf numFmtId="0" fontId="7" fillId="0" borderId="10" xfId="0" applyFont="1" applyBorder="1"/>
    <xf numFmtId="1" fontId="7" fillId="0" borderId="0" xfId="0" applyNumberFormat="1" applyFont="1" applyBorder="1"/>
    <xf numFmtId="1" fontId="7" fillId="0" borderId="5" xfId="0" applyNumberFormat="1" applyFont="1" applyBorder="1"/>
    <xf numFmtId="164" fontId="7" fillId="0" borderId="12" xfId="2" applyNumberFormat="1" applyFont="1" applyBorder="1"/>
    <xf numFmtId="43" fontId="7" fillId="0" borderId="8" xfId="1" applyFont="1" applyBorder="1"/>
    <xf numFmtId="43" fontId="7" fillId="0" borderId="7" xfId="1" applyFont="1" applyBorder="1"/>
    <xf numFmtId="43" fontId="7" fillId="0" borderId="13" xfId="0" applyNumberFormat="1" applyFont="1" applyBorder="1"/>
    <xf numFmtId="43" fontId="7" fillId="0" borderId="10" xfId="1" applyFont="1" applyBorder="1"/>
    <xf numFmtId="43" fontId="7" fillId="0" borderId="0" xfId="1" applyFont="1" applyBorder="1"/>
    <xf numFmtId="43" fontId="7" fillId="0" borderId="14" xfId="0" applyNumberFormat="1" applyFont="1" applyBorder="1"/>
    <xf numFmtId="43" fontId="7" fillId="0" borderId="11" xfId="1" applyFont="1" applyBorder="1"/>
    <xf numFmtId="43" fontId="7" fillId="0" borderId="5" xfId="1" applyFont="1" applyBorder="1"/>
    <xf numFmtId="43" fontId="7" fillId="0" borderId="15" xfId="0" applyNumberFormat="1" applyFont="1" applyBorder="1"/>
    <xf numFmtId="43" fontId="7" fillId="0" borderId="9" xfId="0" applyNumberFormat="1" applyFont="1" applyBorder="1"/>
    <xf numFmtId="43" fontId="7" fillId="0" borderId="1" xfId="0" applyNumberFormat="1" applyFont="1" applyBorder="1"/>
    <xf numFmtId="43" fontId="7" fillId="0" borderId="12" xfId="0" applyNumberFormat="1" applyFont="1" applyBorder="1"/>
    <xf numFmtId="164" fontId="9" fillId="0" borderId="16" xfId="2" applyNumberFormat="1" applyFont="1" applyBorder="1"/>
    <xf numFmtId="43" fontId="9" fillId="0" borderId="16" xfId="0" applyNumberFormat="1" applyFont="1" applyBorder="1"/>
    <xf numFmtId="0" fontId="9" fillId="0" borderId="0" xfId="0" applyFont="1"/>
    <xf numFmtId="164" fontId="7" fillId="0" borderId="8" xfId="2" applyNumberFormat="1" applyFont="1" applyBorder="1"/>
    <xf numFmtId="0" fontId="0" fillId="0" borderId="6" xfId="0" applyBorder="1"/>
    <xf numFmtId="164" fontId="7" fillId="0" borderId="6" xfId="2" applyNumberFormat="1" applyFont="1" applyBorder="1"/>
    <xf numFmtId="0" fontId="0" fillId="0" borderId="6" xfId="0" applyBorder="1" applyAlignment="1">
      <alignment horizontal="center"/>
    </xf>
    <xf numFmtId="0" fontId="2" fillId="0" borderId="6" xfId="0" applyFont="1" applyBorder="1"/>
    <xf numFmtId="164" fontId="2" fillId="0" borderId="17" xfId="0" applyNumberFormat="1" applyFont="1" applyBorder="1"/>
    <xf numFmtId="0" fontId="2" fillId="0" borderId="0" xfId="0" applyFont="1" applyBorder="1"/>
    <xf numFmtId="164" fontId="9" fillId="0" borderId="17" xfId="2" applyNumberFormat="1" applyFont="1" applyBorder="1"/>
    <xf numFmtId="0" fontId="2" fillId="0" borderId="6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0" xfId="0" applyFont="1"/>
    <xf numFmtId="0" fontId="10" fillId="0" borderId="0" xfId="0" applyFont="1"/>
    <xf numFmtId="43" fontId="0" fillId="0" borderId="6" xfId="1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right"/>
    </xf>
    <xf numFmtId="0" fontId="7" fillId="0" borderId="0" xfId="3" applyFont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0" fontId="14" fillId="0" borderId="0" xfId="4" applyNumberFormat="1" applyFont="1" applyBorder="1"/>
    <xf numFmtId="0" fontId="15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8" fillId="0" borderId="0" xfId="3" applyFont="1" applyAlignment="1">
      <alignment vertical="center"/>
    </xf>
    <xf numFmtId="0" fontId="7" fillId="0" borderId="0" xfId="5" applyFont="1" applyAlignment="1">
      <alignment vertical="center"/>
    </xf>
    <xf numFmtId="0" fontId="7" fillId="4" borderId="0" xfId="3" applyFont="1" applyFill="1" applyAlignment="1">
      <alignment vertical="center"/>
    </xf>
    <xf numFmtId="0" fontId="19" fillId="0" borderId="0" xfId="3" applyNumberFormat="1" applyFont="1" applyAlignment="1">
      <alignment horizontal="center" vertical="center"/>
    </xf>
    <xf numFmtId="0" fontId="19" fillId="0" borderId="0" xfId="3" applyNumberFormat="1" applyFont="1" applyAlignment="1">
      <alignment vertical="center"/>
    </xf>
    <xf numFmtId="0" fontId="20" fillId="0" borderId="0" xfId="5" applyNumberFormat="1" applyFont="1" applyAlignment="1">
      <alignment horizontal="center" vertical="center"/>
    </xf>
    <xf numFmtId="0" fontId="19" fillId="0" borderId="0" xfId="5" applyNumberFormat="1" applyFont="1" applyAlignment="1">
      <alignment horizontal="center" vertical="center"/>
    </xf>
    <xf numFmtId="0" fontId="21" fillId="0" borderId="0" xfId="3" applyNumberFormat="1" applyFont="1" applyAlignment="1">
      <alignment horizontal="left" vertical="center"/>
    </xf>
    <xf numFmtId="0" fontId="19" fillId="0" borderId="0" xfId="5" applyNumberFormat="1" applyFont="1" applyAlignment="1">
      <alignment vertical="center"/>
    </xf>
    <xf numFmtId="0" fontId="19" fillId="0" borderId="0" xfId="3" applyNumberFormat="1" applyFont="1" applyAlignment="1">
      <alignment horizontal="right" vertical="center"/>
    </xf>
    <xf numFmtId="170" fontId="22" fillId="5" borderId="0" xfId="5" applyNumberFormat="1" applyFont="1" applyFill="1" applyBorder="1" applyAlignment="1">
      <alignment horizontal="center" vertical="center"/>
    </xf>
    <xf numFmtId="170" fontId="22" fillId="5" borderId="0" xfId="5" applyNumberFormat="1" applyFont="1" applyFill="1" applyBorder="1" applyAlignment="1">
      <alignment horizontal="center" vertical="center" wrapText="1"/>
    </xf>
    <xf numFmtId="170" fontId="22" fillId="5" borderId="0" xfId="5" applyNumberFormat="1" applyFont="1" applyFill="1" applyBorder="1" applyAlignment="1">
      <alignment horizontal="center" wrapText="1"/>
    </xf>
    <xf numFmtId="0" fontId="19" fillId="0" borderId="0" xfId="3" applyNumberFormat="1" applyFont="1" applyAlignment="1">
      <alignment horizontal="left" vertical="center"/>
    </xf>
    <xf numFmtId="0" fontId="7" fillId="0" borderId="18" xfId="5" applyNumberFormat="1" applyFont="1" applyBorder="1" applyAlignment="1">
      <alignment horizontal="left" vertical="center"/>
    </xf>
    <xf numFmtId="0" fontId="7" fillId="0" borderId="19" xfId="5" applyNumberFormat="1" applyFont="1" applyBorder="1" applyAlignment="1">
      <alignment horizontal="left" vertical="center"/>
    </xf>
    <xf numFmtId="164" fontId="0" fillId="0" borderId="18" xfId="6" applyFont="1" applyBorder="1"/>
    <xf numFmtId="164" fontId="7" fillId="0" borderId="20" xfId="6" applyFont="1" applyBorder="1" applyAlignment="1">
      <alignment horizontal="left" vertical="center"/>
    </xf>
    <xf numFmtId="164" fontId="7" fillId="0" borderId="18" xfId="6" applyFont="1" applyBorder="1" applyAlignment="1">
      <alignment horizontal="left" vertical="center"/>
    </xf>
    <xf numFmtId="164" fontId="7" fillId="2" borderId="18" xfId="6" applyFont="1" applyFill="1" applyBorder="1" applyAlignment="1">
      <alignment horizontal="left" vertical="center"/>
    </xf>
    <xf numFmtId="170" fontId="7" fillId="0" borderId="18" xfId="5" applyNumberFormat="1" applyFont="1" applyBorder="1" applyAlignment="1">
      <alignment vertical="center"/>
    </xf>
    <xf numFmtId="0" fontId="18" fillId="0" borderId="0" xfId="5" applyNumberFormat="1" applyFont="1" applyAlignment="1">
      <alignment horizontal="left" vertical="center"/>
    </xf>
    <xf numFmtId="43" fontId="7" fillId="0" borderId="0" xfId="5" applyNumberFormat="1" applyFont="1" applyAlignment="1">
      <alignment vertical="center"/>
    </xf>
    <xf numFmtId="0" fontId="18" fillId="0" borderId="0" xfId="3" applyNumberFormat="1" applyFont="1" applyAlignment="1">
      <alignment horizontal="left" vertical="center"/>
    </xf>
    <xf numFmtId="170" fontId="9" fillId="0" borderId="0" xfId="5" applyNumberFormat="1" applyFont="1" applyFill="1" applyBorder="1" applyAlignment="1">
      <alignment horizontal="left" vertical="center"/>
    </xf>
    <xf numFmtId="170" fontId="9" fillId="0" borderId="17" xfId="5" applyNumberFormat="1" applyFont="1" applyFill="1" applyBorder="1" applyAlignment="1">
      <alignment vertical="center"/>
    </xf>
    <xf numFmtId="170" fontId="9" fillId="0" borderId="16" xfId="5" applyNumberFormat="1" applyFont="1" applyFill="1" applyBorder="1" applyAlignment="1">
      <alignment vertical="center"/>
    </xf>
    <xf numFmtId="0" fontId="23" fillId="0" borderId="0" xfId="3" applyNumberFormat="1" applyFont="1" applyAlignment="1">
      <alignment horizontal="left" vertical="center"/>
    </xf>
    <xf numFmtId="170" fontId="12" fillId="0" borderId="0" xfId="6" applyNumberFormat="1" applyFont="1" applyAlignment="1">
      <alignment horizontal="right" vertical="center"/>
    </xf>
    <xf numFmtId="0" fontId="24" fillId="0" borderId="0" xfId="3" applyNumberFormat="1" applyFont="1" applyAlignment="1">
      <alignment horizontal="center" vertical="center"/>
    </xf>
    <xf numFmtId="0" fontId="18" fillId="0" borderId="0" xfId="3" applyNumberFormat="1" applyFont="1" applyAlignment="1">
      <alignment horizontal="right" vertical="center"/>
    </xf>
    <xf numFmtId="0" fontId="12" fillId="0" borderId="0" xfId="5" applyFont="1" applyAlignment="1">
      <alignment horizontal="left" vertical="center" wrapText="1"/>
    </xf>
    <xf numFmtId="170" fontId="7" fillId="0" borderId="0" xfId="3" applyNumberFormat="1" applyFont="1" applyAlignment="1">
      <alignment vertical="center"/>
    </xf>
    <xf numFmtId="0" fontId="25" fillId="0" borderId="0" xfId="3" applyNumberFormat="1" applyFont="1" applyBorder="1" applyAlignment="1">
      <alignment horizontal="left" vertical="center"/>
    </xf>
    <xf numFmtId="170" fontId="17" fillId="0" borderId="0" xfId="6" applyNumberFormat="1" applyFont="1" applyAlignment="1">
      <alignment horizontal="right" vertical="center"/>
    </xf>
    <xf numFmtId="0" fontId="25" fillId="0" borderId="0" xfId="3" applyNumberFormat="1" applyFont="1" applyAlignment="1">
      <alignment horizontal="right" vertical="center"/>
    </xf>
    <xf numFmtId="0" fontId="12" fillId="0" borderId="0" xfId="5" applyFont="1" applyAlignment="1">
      <alignment horizontal="right" vertical="center" wrapText="1"/>
    </xf>
    <xf numFmtId="171" fontId="12" fillId="6" borderId="0" xfId="5" applyNumberFormat="1" applyFont="1" applyFill="1" applyBorder="1" applyAlignment="1">
      <alignment horizontal="left" vertical="center"/>
    </xf>
    <xf numFmtId="0" fontId="13" fillId="0" borderId="0" xfId="5" applyFont="1" applyAlignment="1">
      <alignment vertical="center"/>
    </xf>
    <xf numFmtId="0" fontId="18" fillId="0" borderId="0" xfId="3" applyNumberFormat="1" applyFont="1" applyBorder="1" applyAlignment="1">
      <alignment horizontal="left" vertical="center"/>
    </xf>
    <xf numFmtId="0" fontId="12" fillId="0" borderId="0" xfId="5" applyFont="1" applyAlignment="1">
      <alignment vertical="center"/>
    </xf>
    <xf numFmtId="0" fontId="22" fillId="5" borderId="0" xfId="3" applyNumberFormat="1" applyFont="1" applyFill="1" applyAlignment="1">
      <alignment vertical="center"/>
    </xf>
    <xf numFmtId="0" fontId="22" fillId="5" borderId="0" xfId="3" applyFont="1" applyFill="1" applyAlignment="1">
      <alignment horizontal="center" vertical="center" wrapText="1"/>
    </xf>
    <xf numFmtId="0" fontId="26" fillId="5" borderId="0" xfId="3" applyFont="1" applyFill="1" applyAlignment="1">
      <alignment horizontal="center" vertical="center"/>
    </xf>
    <xf numFmtId="0" fontId="0" fillId="0" borderId="0" xfId="3" applyFont="1" applyBorder="1" applyAlignment="1">
      <alignment vertical="center"/>
    </xf>
    <xf numFmtId="164" fontId="7" fillId="0" borderId="0" xfId="6" applyFont="1" applyBorder="1" applyAlignment="1">
      <alignment vertical="center"/>
    </xf>
    <xf numFmtId="170" fontId="7" fillId="2" borderId="0" xfId="6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70" fontId="7" fillId="0" borderId="0" xfId="5" applyNumberFormat="1" applyFont="1" applyAlignment="1">
      <alignment vertical="center"/>
    </xf>
    <xf numFmtId="170" fontId="7" fillId="0" borderId="0" xfId="6" applyNumberFormat="1" applyFont="1" applyBorder="1" applyAlignment="1">
      <alignment vertical="center"/>
    </xf>
    <xf numFmtId="170" fontId="19" fillId="0" borderId="0" xfId="3" applyNumberFormat="1" applyFont="1" applyAlignment="1">
      <alignment vertical="center"/>
    </xf>
    <xf numFmtId="0" fontId="9" fillId="0" borderId="0" xfId="5" applyFont="1" applyBorder="1" applyAlignment="1">
      <alignment vertical="center"/>
    </xf>
    <xf numFmtId="170" fontId="9" fillId="0" borderId="5" xfId="6" applyNumberFormat="1" applyFont="1" applyBorder="1" applyAlignment="1">
      <alignment vertical="center"/>
    </xf>
    <xf numFmtId="164" fontId="7" fillId="2" borderId="0" xfId="3" applyNumberFormat="1" applyFont="1" applyFill="1" applyBorder="1" applyAlignment="1">
      <alignment vertical="center"/>
    </xf>
    <xf numFmtId="0" fontId="7" fillId="0" borderId="0" xfId="5" applyFont="1" applyFill="1" applyBorder="1" applyAlignment="1">
      <alignment vertical="center"/>
    </xf>
    <xf numFmtId="164" fontId="7" fillId="0" borderId="0" xfId="6" applyNumberFormat="1" applyFont="1" applyFill="1" applyAlignment="1">
      <alignment vertical="center"/>
    </xf>
    <xf numFmtId="0" fontId="0" fillId="0" borderId="0" xfId="3" applyFont="1" applyAlignment="1">
      <alignment vertical="center"/>
    </xf>
    <xf numFmtId="164" fontId="7" fillId="0" borderId="0" xfId="3" applyNumberFormat="1" applyFont="1" applyBorder="1" applyAlignment="1">
      <alignment vertical="center"/>
    </xf>
    <xf numFmtId="164" fontId="19" fillId="0" borderId="0" xfId="6" applyFont="1" applyAlignment="1">
      <alignment vertical="center"/>
    </xf>
    <xf numFmtId="170" fontId="9" fillId="2" borderId="5" xfId="6" applyNumberFormat="1" applyFont="1" applyFill="1" applyBorder="1" applyAlignment="1">
      <alignment vertical="center"/>
    </xf>
    <xf numFmtId="0" fontId="12" fillId="0" borderId="0" xfId="3" applyFont="1" applyAlignment="1">
      <alignment horizontal="center" vertical="center"/>
    </xf>
    <xf numFmtId="164" fontId="7" fillId="0" borderId="5" xfId="6" applyFont="1" applyBorder="1" applyAlignment="1">
      <alignment vertical="center"/>
    </xf>
    <xf numFmtId="164" fontId="7" fillId="2" borderId="5" xfId="6" applyNumberFormat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164" fontId="9" fillId="0" borderId="0" xfId="6" applyFont="1" applyAlignment="1">
      <alignment vertical="center"/>
    </xf>
    <xf numFmtId="164" fontId="9" fillId="2" borderId="0" xfId="6" applyFont="1" applyFill="1" applyAlignment="1">
      <alignment vertical="center"/>
    </xf>
    <xf numFmtId="164" fontId="18" fillId="0" borderId="0" xfId="6" applyFont="1" applyAlignment="1">
      <alignment vertical="center"/>
    </xf>
    <xf numFmtId="43" fontId="7" fillId="0" borderId="0" xfId="3" applyNumberFormat="1" applyFont="1" applyAlignment="1">
      <alignment vertical="center"/>
    </xf>
    <xf numFmtId="0" fontId="9" fillId="0" borderId="0" xfId="3" applyFont="1" applyBorder="1" applyAlignment="1">
      <alignment vertical="center"/>
    </xf>
    <xf numFmtId="164" fontId="9" fillId="2" borderId="0" xfId="6" applyFont="1" applyFill="1" applyBorder="1" applyAlignment="1">
      <alignment vertical="center"/>
    </xf>
    <xf numFmtId="0" fontId="12" fillId="0" borderId="0" xfId="3" applyFont="1" applyAlignment="1">
      <alignment horizontal="right" vertical="center"/>
    </xf>
    <xf numFmtId="0" fontId="22" fillId="5" borderId="0" xfId="3" applyFont="1" applyFill="1" applyAlignment="1">
      <alignment horizontal="center" vertical="center"/>
    </xf>
    <xf numFmtId="170" fontId="9" fillId="0" borderId="0" xfId="6" applyNumberFormat="1" applyFont="1" applyBorder="1" applyAlignment="1">
      <alignment vertical="center"/>
    </xf>
    <xf numFmtId="170" fontId="7" fillId="2" borderId="0" xfId="3" applyNumberFormat="1" applyFont="1" applyFill="1" applyAlignment="1">
      <alignment vertical="center"/>
    </xf>
    <xf numFmtId="170" fontId="7" fillId="0" borderId="0" xfId="6" applyNumberFormat="1" applyFont="1" applyFill="1" applyAlignment="1">
      <alignment vertical="center"/>
    </xf>
    <xf numFmtId="170" fontId="7" fillId="0" borderId="0" xfId="6" applyNumberFormat="1" applyFont="1" applyAlignment="1">
      <alignment vertical="center"/>
    </xf>
    <xf numFmtId="0" fontId="7" fillId="0" borderId="0" xfId="3" applyFont="1" applyBorder="1" applyAlignment="1">
      <alignment vertical="center"/>
    </xf>
    <xf numFmtId="170" fontId="7" fillId="0" borderId="0" xfId="3" applyNumberFormat="1" applyFont="1" applyBorder="1" applyAlignment="1">
      <alignment vertical="center"/>
    </xf>
    <xf numFmtId="170" fontId="7" fillId="2" borderId="0" xfId="3" applyNumberFormat="1" applyFont="1" applyFill="1" applyBorder="1" applyAlignment="1">
      <alignment vertical="center"/>
    </xf>
    <xf numFmtId="0" fontId="7" fillId="0" borderId="0" xfId="5" applyFont="1" applyAlignment="1">
      <alignment horizontal="left" vertical="center"/>
    </xf>
    <xf numFmtId="172" fontId="7" fillId="0" borderId="0" xfId="6" applyNumberFormat="1" applyFont="1" applyBorder="1" applyAlignment="1">
      <alignment vertical="center"/>
    </xf>
    <xf numFmtId="170" fontId="7" fillId="0" borderId="5" xfId="3" applyNumberFormat="1" applyFont="1" applyBorder="1" applyAlignment="1">
      <alignment vertical="center"/>
    </xf>
    <xf numFmtId="170" fontId="7" fillId="2" borderId="5" xfId="3" applyNumberFormat="1" applyFont="1" applyFill="1" applyBorder="1" applyAlignment="1">
      <alignment vertical="center"/>
    </xf>
    <xf numFmtId="164" fontId="7" fillId="2" borderId="5" xfId="3" applyNumberFormat="1" applyFont="1" applyFill="1" applyBorder="1" applyAlignment="1">
      <alignment vertical="center"/>
    </xf>
    <xf numFmtId="170" fontId="9" fillId="0" borderId="0" xfId="6" applyNumberFormat="1" applyFont="1" applyAlignment="1">
      <alignment vertical="center"/>
    </xf>
    <xf numFmtId="170" fontId="9" fillId="2" borderId="0" xfId="6" applyNumberFormat="1" applyFont="1" applyFill="1" applyAlignment="1">
      <alignment vertical="center"/>
    </xf>
    <xf numFmtId="170" fontId="12" fillId="0" borderId="0" xfId="3" applyNumberFormat="1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25" fillId="0" borderId="0" xfId="3" applyNumberFormat="1" applyFont="1" applyAlignment="1">
      <alignment horizontal="left" vertical="center"/>
    </xf>
    <xf numFmtId="170" fontId="9" fillId="2" borderId="5" xfId="3" applyNumberFormat="1" applyFont="1" applyFill="1" applyBorder="1" applyAlignment="1">
      <alignment vertical="center"/>
    </xf>
    <xf numFmtId="164" fontId="7" fillId="0" borderId="0" xfId="3" applyNumberFormat="1" applyFont="1" applyAlignment="1">
      <alignment vertical="center"/>
    </xf>
    <xf numFmtId="170" fontId="17" fillId="0" borderId="0" xfId="3" applyNumberFormat="1" applyFont="1" applyAlignment="1">
      <alignment vertical="center"/>
    </xf>
    <xf numFmtId="173" fontId="14" fillId="0" borderId="0" xfId="7" applyNumberFormat="1" applyFont="1" applyAlignment="1">
      <alignment horizontal="right" vertical="center"/>
    </xf>
    <xf numFmtId="0" fontId="22" fillId="0" borderId="0" xfId="3" applyFont="1" applyFill="1" applyAlignment="1">
      <alignment horizontal="center" vertical="center"/>
    </xf>
    <xf numFmtId="0" fontId="12" fillId="0" borderId="0" xfId="3" applyFont="1" applyFill="1" applyAlignment="1">
      <alignment vertical="center"/>
    </xf>
    <xf numFmtId="170" fontId="12" fillId="0" borderId="0" xfId="3" applyNumberFormat="1" applyFont="1" applyFill="1" applyAlignment="1">
      <alignment vertical="center"/>
    </xf>
    <xf numFmtId="0" fontId="0" fillId="2" borderId="0" xfId="3" applyFont="1" applyFill="1" applyAlignment="1">
      <alignment vertical="center"/>
    </xf>
    <xf numFmtId="0" fontId="7" fillId="2" borderId="0" xfId="3" applyFont="1" applyFill="1" applyAlignment="1">
      <alignment vertical="center"/>
    </xf>
    <xf numFmtId="173" fontId="14" fillId="2" borderId="0" xfId="7" applyNumberFormat="1" applyFont="1" applyFill="1" applyAlignment="1">
      <alignment horizontal="right" vertical="center"/>
    </xf>
    <xf numFmtId="0" fontId="14" fillId="2" borderId="0" xfId="5" applyFont="1" applyFill="1" applyAlignment="1">
      <alignment horizontal="right" vertical="center"/>
    </xf>
    <xf numFmtId="170" fontId="17" fillId="0" borderId="0" xfId="5" applyNumberFormat="1" applyFont="1" applyBorder="1" applyAlignment="1">
      <alignment vertical="center"/>
    </xf>
    <xf numFmtId="171" fontId="17" fillId="0" borderId="0" xfId="8" applyNumberFormat="1" applyFont="1" applyFill="1" applyAlignment="1">
      <alignment vertical="center"/>
    </xf>
    <xf numFmtId="0" fontId="14" fillId="2" borderId="0" xfId="5" applyFont="1" applyFill="1" applyAlignment="1">
      <alignment horizontal="left" vertical="center"/>
    </xf>
    <xf numFmtId="170" fontId="14" fillId="0" borderId="0" xfId="5" applyNumberFormat="1" applyFont="1" applyBorder="1" applyAlignment="1">
      <alignment vertical="center"/>
    </xf>
    <xf numFmtId="171" fontId="12" fillId="6" borderId="0" xfId="5" applyNumberFormat="1" applyFont="1" applyFill="1" applyBorder="1" applyAlignment="1">
      <alignment horizontal="center" vertical="center"/>
    </xf>
    <xf numFmtId="164" fontId="0" fillId="0" borderId="6" xfId="0" applyNumberFormat="1" applyBorder="1"/>
    <xf numFmtId="0" fontId="7" fillId="0" borderId="5" xfId="0" applyFont="1" applyBorder="1" applyAlignment="1">
      <alignment horizontal="center"/>
    </xf>
    <xf numFmtId="43" fontId="0" fillId="0" borderId="0" xfId="0" applyNumberFormat="1"/>
    <xf numFmtId="0" fontId="2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6" fillId="5" borderId="0" xfId="3" applyFont="1" applyFill="1" applyAlignment="1">
      <alignment horizontal="center" vertical="center"/>
    </xf>
    <xf numFmtId="0" fontId="22" fillId="0" borderId="0" xfId="3" applyFont="1" applyFill="1" applyAlignment="1">
      <alignment horizontal="center" vertical="center"/>
    </xf>
    <xf numFmtId="0" fontId="12" fillId="0" borderId="0" xfId="3" applyFont="1" applyFill="1" applyBorder="1" applyAlignment="1">
      <alignment horizontal="center" vertical="center"/>
    </xf>
    <xf numFmtId="0" fontId="12" fillId="0" borderId="0" xfId="5" applyFont="1" applyAlignment="1">
      <alignment horizontal="left" vertical="center" wrapText="1"/>
    </xf>
    <xf numFmtId="0" fontId="22" fillId="5" borderId="0" xfId="5" applyFont="1" applyFill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7" fillId="3" borderId="10" xfId="0" applyFont="1" applyFill="1" applyBorder="1"/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7" borderId="10" xfId="0" applyFont="1" applyFill="1" applyBorder="1"/>
    <xf numFmtId="0" fontId="7" fillId="7" borderId="7" xfId="0" applyFont="1" applyFill="1" applyBorder="1"/>
    <xf numFmtId="0" fontId="7" fillId="7" borderId="10" xfId="0" applyFont="1" applyFill="1" applyBorder="1" applyAlignment="1">
      <alignment horizontal="left"/>
    </xf>
    <xf numFmtId="43" fontId="7" fillId="0" borderId="7" xfId="0" applyNumberFormat="1" applyFont="1" applyBorder="1"/>
    <xf numFmtId="43" fontId="7" fillId="0" borderId="8" xfId="0" applyNumberFormat="1" applyFont="1" applyBorder="1"/>
    <xf numFmtId="43" fontId="7" fillId="0" borderId="10" xfId="0" applyNumberFormat="1" applyFont="1" applyBorder="1"/>
    <xf numFmtId="0" fontId="7" fillId="0" borderId="11" xfId="0" applyFont="1" applyBorder="1"/>
    <xf numFmtId="164" fontId="2" fillId="0" borderId="0" xfId="0" applyNumberFormat="1" applyFont="1" applyBorder="1"/>
  </cellXfs>
  <cellStyles count="9">
    <cellStyle name="Millares" xfId="1" builtinId="3"/>
    <cellStyle name="Millares 2" xfId="6"/>
    <cellStyle name="Millares 55" xfId="2"/>
    <cellStyle name="Normal" xfId="0" builtinId="0"/>
    <cellStyle name="Normal 10" xfId="3"/>
    <cellStyle name="Normal 10 6" xfId="7"/>
    <cellStyle name="Normal 2" xfId="4"/>
    <cellStyle name="Normal 2 2" xfId="8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%20Corrales/AppData/Local/Microsoft/Windows/INetCache/Content.Outlook/DG7PPGMX/FABRILFAME%20NIIF%202015%20FIN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a%20PL\RESPALDOS%20TECNICO\2015%20CARPETAS%20RESPALDO\ESTUDIOS%20ACTUARIALES\12%20DICIEMBRE\39466%20FABRILFAME\FABRILFAME%20NIIF%202015\FABRILFAME%20NIIF%20201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\respaldos\NORMAS%20INTERNACIONALES\Wyeth\Wyeth%2006%20FAS8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Asistente17\AppData\Local\Microsoft\Windows\Temporary%20Internet%20Files\Content.Outlook\UBEFQ3Z2\MODELO%20SENSIBILIDA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Asistente17\AppData\Local\Microsoft\Windows\Temporary%20Internet%20Files\Content.Outlook\UBEFQ3Z2\supervivenci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Respaldos\Mis%20documentos\Actuaria\Molidor\NIC%2019%20(2002)\MOLIDOR%20NIC19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msuarez\Desktop\ACTUACAL%20X2%20NIFF-NEC%202015\ex\MODELO%202015\MODELO%20NIIF%202015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ocuments%20and%20Settings\Iramirez\Escritorio\MODIFICADOS\EN%20PROCESO\283%20EXSERSA%20NIIF%202011%20(2)\EXSERSA%20NIIF%202011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Respaldos\Documents%20and%20Settings\Usuario\Mis%20documentos\Actuaria\G.Holanda-Brenntag\Sipressa%20NIC%2019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NIIF"/>
      <sheetName val="NIC19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ESS 1"/>
      <sheetName val="TABLA IESS 2"/>
      <sheetName val="TABLA IESS 3"/>
      <sheetName val="TABLA IESS 4"/>
      <sheetName val="TABLA IESS 5"/>
      <sheetName val="TABLA IESS 6"/>
      <sheetName val="Parámetros (ACT)"/>
      <sheetName val="Resumen NIIF"/>
      <sheetName val="NIC19"/>
      <sheetName val="NEC"/>
      <sheetName val="Salidas"/>
      <sheetName val="TRASPASOS"/>
      <sheetName val="Gráficos info general"/>
      <sheetName val="Graficos resumen"/>
      <sheetName val="Gráfico Trabajadores"/>
      <sheetName val="Grafico VTR"/>
      <sheetName val="Resumen"/>
      <sheetName val="NIC 19 (ACT)"/>
      <sheetName val="NIC19Proyc (ACT)"/>
      <sheetName val="Grafico Reservas"/>
      <sheetName val="Grafico Demografico"/>
      <sheetName val="Hoja4"/>
      <sheetName val="Tabsoa"/>
      <sheetName val="Hipótesis-tabla"/>
      <sheetName val="Tabla Rotacion"/>
      <sheetName val="Linea"/>
      <sheetName val="Copiar"/>
      <sheetName val="SRI"/>
      <sheetName val="Tablarotacion"/>
      <sheetName val="Probabilidades Separadas"/>
      <sheetName val="COEFCT"/>
      <sheetName val="tabla4%"/>
      <sheetName val="Superposición"/>
      <sheetName val="Hoja1"/>
    </sheetNames>
    <sheetDataSet>
      <sheetData sheetId="0" refreshError="1"/>
      <sheetData sheetId="1" refreshError="1"/>
      <sheetData sheetId="2">
        <row r="3">
          <cell r="A3">
            <v>0</v>
          </cell>
          <cell r="C3">
            <v>1000000</v>
          </cell>
          <cell r="D3">
            <v>1000000</v>
          </cell>
        </row>
        <row r="4">
          <cell r="A4">
            <v>1</v>
          </cell>
          <cell r="C4">
            <v>961211</v>
          </cell>
          <cell r="D4">
            <v>989823</v>
          </cell>
        </row>
        <row r="5">
          <cell r="A5">
            <v>2</v>
          </cell>
          <cell r="C5">
            <v>958665</v>
          </cell>
          <cell r="D5">
            <v>989140</v>
          </cell>
        </row>
        <row r="6">
          <cell r="A6">
            <v>3</v>
          </cell>
          <cell r="C6">
            <v>956122</v>
          </cell>
          <cell r="D6">
            <v>988454</v>
          </cell>
        </row>
        <row r="7">
          <cell r="A7">
            <v>4</v>
          </cell>
          <cell r="C7">
            <v>953579</v>
          </cell>
          <cell r="D7">
            <v>987766</v>
          </cell>
        </row>
        <row r="8">
          <cell r="A8">
            <v>5</v>
          </cell>
          <cell r="C8">
            <v>951037</v>
          </cell>
          <cell r="D8">
            <v>987075</v>
          </cell>
        </row>
        <row r="9">
          <cell r="A9">
            <v>6</v>
          </cell>
          <cell r="C9">
            <v>948496</v>
          </cell>
          <cell r="D9">
            <v>986380</v>
          </cell>
        </row>
        <row r="10">
          <cell r="A10">
            <v>7</v>
          </cell>
          <cell r="C10">
            <v>945954</v>
          </cell>
          <cell r="D10">
            <v>985681</v>
          </cell>
        </row>
        <row r="11">
          <cell r="A11">
            <v>8</v>
          </cell>
          <cell r="C11">
            <v>943411</v>
          </cell>
          <cell r="D11">
            <v>984978</v>
          </cell>
        </row>
        <row r="12">
          <cell r="A12">
            <v>9</v>
          </cell>
          <cell r="C12">
            <v>940865</v>
          </cell>
          <cell r="D12">
            <v>984270</v>
          </cell>
        </row>
        <row r="13">
          <cell r="A13">
            <v>10</v>
          </cell>
          <cell r="C13">
            <v>938317</v>
          </cell>
          <cell r="D13">
            <v>983556</v>
          </cell>
        </row>
        <row r="14">
          <cell r="A14">
            <v>11</v>
          </cell>
          <cell r="C14">
            <v>935765</v>
          </cell>
          <cell r="D14">
            <v>982837</v>
          </cell>
        </row>
        <row r="15">
          <cell r="A15">
            <v>12</v>
          </cell>
          <cell r="C15">
            <v>933208</v>
          </cell>
          <cell r="D15">
            <v>982110</v>
          </cell>
        </row>
        <row r="16">
          <cell r="A16">
            <v>13</v>
          </cell>
          <cell r="C16">
            <v>930644</v>
          </cell>
          <cell r="D16">
            <v>981376</v>
          </cell>
        </row>
        <row r="17">
          <cell r="A17">
            <v>14</v>
          </cell>
          <cell r="C17">
            <v>928073</v>
          </cell>
          <cell r="D17">
            <v>980633</v>
          </cell>
          <cell r="P17">
            <v>101619</v>
          </cell>
        </row>
        <row r="18">
          <cell r="A18">
            <v>15</v>
          </cell>
          <cell r="C18">
            <v>925493</v>
          </cell>
          <cell r="D18">
            <v>979880</v>
          </cell>
          <cell r="P18">
            <v>100000</v>
          </cell>
        </row>
        <row r="19">
          <cell r="A19">
            <v>16</v>
          </cell>
          <cell r="C19">
            <v>922903</v>
          </cell>
          <cell r="D19">
            <v>979117</v>
          </cell>
          <cell r="P19">
            <v>97646</v>
          </cell>
        </row>
        <row r="20">
          <cell r="A20">
            <v>17</v>
          </cell>
          <cell r="C20">
            <v>920300</v>
          </cell>
          <cell r="D20">
            <v>978342</v>
          </cell>
          <cell r="P20">
            <v>94590</v>
          </cell>
        </row>
        <row r="21">
          <cell r="A21">
            <v>18</v>
          </cell>
          <cell r="C21">
            <v>917683</v>
          </cell>
          <cell r="D21">
            <v>977554</v>
          </cell>
          <cell r="P21">
            <v>91255</v>
          </cell>
        </row>
        <row r="22">
          <cell r="A22">
            <v>19</v>
          </cell>
          <cell r="C22">
            <v>915049</v>
          </cell>
          <cell r="D22">
            <v>976751</v>
          </cell>
          <cell r="P22">
            <v>87875</v>
          </cell>
        </row>
        <row r="23">
          <cell r="A23">
            <v>20</v>
          </cell>
          <cell r="C23">
            <v>912397</v>
          </cell>
          <cell r="D23">
            <v>975932</v>
          </cell>
          <cell r="P23">
            <v>84465</v>
          </cell>
        </row>
        <row r="24">
          <cell r="A24">
            <v>21</v>
          </cell>
          <cell r="C24">
            <v>909723</v>
          </cell>
          <cell r="D24">
            <v>975095</v>
          </cell>
          <cell r="P24">
            <v>81020</v>
          </cell>
        </row>
        <row r="25">
          <cell r="A25">
            <v>22</v>
          </cell>
          <cell r="C25">
            <v>907024</v>
          </cell>
          <cell r="D25">
            <v>974237</v>
          </cell>
          <cell r="P25">
            <v>77629</v>
          </cell>
        </row>
        <row r="26">
          <cell r="A26">
            <v>23</v>
          </cell>
          <cell r="C26">
            <v>904299</v>
          </cell>
          <cell r="D26">
            <v>973357</v>
          </cell>
          <cell r="P26">
            <v>74347</v>
          </cell>
        </row>
        <row r="27">
          <cell r="A27">
            <v>24</v>
          </cell>
          <cell r="C27">
            <v>901542</v>
          </cell>
          <cell r="D27">
            <v>972452</v>
          </cell>
          <cell r="P27">
            <v>71202</v>
          </cell>
        </row>
        <row r="28">
          <cell r="A28">
            <v>25</v>
          </cell>
          <cell r="C28">
            <v>898750</v>
          </cell>
          <cell r="D28">
            <v>971519</v>
          </cell>
          <cell r="P28">
            <v>68212</v>
          </cell>
        </row>
        <row r="29">
          <cell r="A29">
            <v>26</v>
          </cell>
          <cell r="C29">
            <v>895919</v>
          </cell>
          <cell r="D29">
            <v>970555</v>
          </cell>
          <cell r="P29">
            <v>65430</v>
          </cell>
        </row>
        <row r="30">
          <cell r="A30">
            <v>27</v>
          </cell>
          <cell r="C30">
            <v>893045</v>
          </cell>
          <cell r="D30">
            <v>969557</v>
          </cell>
          <cell r="P30">
            <v>62852</v>
          </cell>
        </row>
        <row r="31">
          <cell r="A31">
            <v>28</v>
          </cell>
          <cell r="C31">
            <v>890121</v>
          </cell>
          <cell r="D31">
            <v>968522</v>
          </cell>
          <cell r="P31">
            <v>60453</v>
          </cell>
        </row>
        <row r="32">
          <cell r="A32">
            <v>29</v>
          </cell>
          <cell r="C32">
            <v>887143</v>
          </cell>
          <cell r="D32">
            <v>967443</v>
          </cell>
          <cell r="P32">
            <v>58205</v>
          </cell>
        </row>
        <row r="33">
          <cell r="A33">
            <v>30</v>
          </cell>
          <cell r="C33">
            <v>884104</v>
          </cell>
          <cell r="D33">
            <v>966319</v>
          </cell>
          <cell r="P33">
            <v>56089</v>
          </cell>
        </row>
        <row r="34">
          <cell r="A34">
            <v>31</v>
          </cell>
          <cell r="C34">
            <v>880997</v>
          </cell>
          <cell r="D34">
            <v>965142</v>
          </cell>
          <cell r="P34">
            <v>54090</v>
          </cell>
        </row>
        <row r="35">
          <cell r="A35">
            <v>32</v>
          </cell>
          <cell r="C35">
            <v>877815</v>
          </cell>
          <cell r="D35">
            <v>963907</v>
          </cell>
          <cell r="P35">
            <v>52193</v>
          </cell>
        </row>
        <row r="36">
          <cell r="A36">
            <v>33</v>
          </cell>
          <cell r="C36">
            <v>874549</v>
          </cell>
          <cell r="D36">
            <v>962609</v>
          </cell>
          <cell r="P36">
            <v>50382</v>
          </cell>
        </row>
        <row r="37">
          <cell r="A37">
            <v>34</v>
          </cell>
          <cell r="C37">
            <v>871191</v>
          </cell>
          <cell r="D37">
            <v>961240</v>
          </cell>
          <cell r="P37">
            <v>48650</v>
          </cell>
        </row>
        <row r="38">
          <cell r="A38">
            <v>35</v>
          </cell>
          <cell r="C38">
            <v>867729</v>
          </cell>
          <cell r="D38">
            <v>959792</v>
          </cell>
          <cell r="P38">
            <v>46994</v>
          </cell>
        </row>
        <row r="39">
          <cell r="A39">
            <v>36</v>
          </cell>
          <cell r="C39">
            <v>864154</v>
          </cell>
          <cell r="D39">
            <v>958257</v>
          </cell>
          <cell r="P39">
            <v>45404</v>
          </cell>
        </row>
        <row r="40">
          <cell r="A40">
            <v>37</v>
          </cell>
          <cell r="C40">
            <v>860453</v>
          </cell>
          <cell r="D40">
            <v>956626</v>
          </cell>
          <cell r="P40">
            <v>43874</v>
          </cell>
        </row>
        <row r="41">
          <cell r="A41">
            <v>38</v>
          </cell>
          <cell r="C41">
            <v>856612</v>
          </cell>
          <cell r="D41">
            <v>954888</v>
          </cell>
          <cell r="P41">
            <v>42398</v>
          </cell>
        </row>
        <row r="42">
          <cell r="A42">
            <v>39</v>
          </cell>
          <cell r="C42">
            <v>852618</v>
          </cell>
          <cell r="D42">
            <v>953032</v>
          </cell>
          <cell r="P42">
            <v>40972</v>
          </cell>
        </row>
        <row r="43">
          <cell r="A43">
            <v>40</v>
          </cell>
          <cell r="C43">
            <v>848454</v>
          </cell>
          <cell r="D43">
            <v>951044</v>
          </cell>
          <cell r="P43">
            <v>39590</v>
          </cell>
        </row>
        <row r="44">
          <cell r="A44">
            <v>41</v>
          </cell>
          <cell r="C44">
            <v>844104</v>
          </cell>
          <cell r="D44">
            <v>948912</v>
          </cell>
          <cell r="P44">
            <v>38245</v>
          </cell>
        </row>
        <row r="45">
          <cell r="A45">
            <v>42</v>
          </cell>
          <cell r="C45">
            <v>839547</v>
          </cell>
          <cell r="D45">
            <v>946619</v>
          </cell>
          <cell r="P45">
            <v>36933</v>
          </cell>
        </row>
        <row r="46">
          <cell r="A46">
            <v>43</v>
          </cell>
          <cell r="C46">
            <v>834763</v>
          </cell>
          <cell r="D46">
            <v>944149</v>
          </cell>
          <cell r="P46">
            <v>35649</v>
          </cell>
        </row>
        <row r="47">
          <cell r="A47">
            <v>44</v>
          </cell>
          <cell r="C47">
            <v>829729</v>
          </cell>
          <cell r="D47">
            <v>941483</v>
          </cell>
          <cell r="P47">
            <v>34389</v>
          </cell>
        </row>
        <row r="48">
          <cell r="A48">
            <v>45</v>
          </cell>
          <cell r="C48">
            <v>824442</v>
          </cell>
          <cell r="D48">
            <v>938600</v>
          </cell>
          <cell r="P48">
            <v>33149</v>
          </cell>
        </row>
        <row r="49">
          <cell r="A49">
            <v>46</v>
          </cell>
          <cell r="C49">
            <v>818813</v>
          </cell>
          <cell r="D49">
            <v>935478</v>
          </cell>
          <cell r="P49">
            <v>31923</v>
          </cell>
        </row>
        <row r="50">
          <cell r="A50">
            <v>47</v>
          </cell>
          <cell r="C50">
            <v>812875</v>
          </cell>
          <cell r="D50">
            <v>932091</v>
          </cell>
          <cell r="P50">
            <v>30704</v>
          </cell>
        </row>
        <row r="51">
          <cell r="A51">
            <v>48</v>
          </cell>
          <cell r="C51">
            <v>806575</v>
          </cell>
          <cell r="D51">
            <v>928413</v>
          </cell>
          <cell r="P51">
            <v>29494</v>
          </cell>
        </row>
        <row r="52">
          <cell r="A52">
            <v>49</v>
          </cell>
          <cell r="C52">
            <v>799880</v>
          </cell>
          <cell r="D52">
            <v>924414</v>
          </cell>
          <cell r="P52">
            <v>28288</v>
          </cell>
        </row>
        <row r="53">
          <cell r="A53">
            <v>50</v>
          </cell>
          <cell r="C53">
            <v>792753</v>
          </cell>
          <cell r="D53">
            <v>920061</v>
          </cell>
          <cell r="P53">
            <v>27082</v>
          </cell>
        </row>
        <row r="54">
          <cell r="A54">
            <v>51</v>
          </cell>
          <cell r="C54">
            <v>785156</v>
          </cell>
          <cell r="D54">
            <v>915318</v>
          </cell>
          <cell r="P54">
            <v>25873</v>
          </cell>
        </row>
        <row r="55">
          <cell r="A55">
            <v>52</v>
          </cell>
          <cell r="C55">
            <v>777045</v>
          </cell>
          <cell r="D55">
            <v>910148</v>
          </cell>
          <cell r="P55">
            <v>24656</v>
          </cell>
        </row>
        <row r="56">
          <cell r="A56">
            <v>53</v>
          </cell>
          <cell r="C56">
            <v>768377</v>
          </cell>
          <cell r="D56">
            <v>904507</v>
          </cell>
          <cell r="P56">
            <v>23433</v>
          </cell>
        </row>
        <row r="57">
          <cell r="A57">
            <v>54</v>
          </cell>
          <cell r="C57">
            <v>759105</v>
          </cell>
          <cell r="D57">
            <v>898350</v>
          </cell>
          <cell r="P57">
            <v>22203</v>
          </cell>
        </row>
        <row r="58">
          <cell r="A58">
            <v>55</v>
          </cell>
          <cell r="C58">
            <v>749177</v>
          </cell>
          <cell r="D58">
            <v>891629</v>
          </cell>
          <cell r="P58">
            <v>20960</v>
          </cell>
        </row>
        <row r="59">
          <cell r="A59">
            <v>56</v>
          </cell>
          <cell r="C59">
            <v>738543</v>
          </cell>
          <cell r="D59">
            <v>884289</v>
          </cell>
          <cell r="P59">
            <v>19698</v>
          </cell>
        </row>
        <row r="60">
          <cell r="A60">
            <v>57</v>
          </cell>
          <cell r="C60">
            <v>727148</v>
          </cell>
          <cell r="D60">
            <v>876274</v>
          </cell>
          <cell r="P60">
            <v>18418</v>
          </cell>
        </row>
        <row r="61">
          <cell r="A61">
            <v>58</v>
          </cell>
          <cell r="C61">
            <v>714935</v>
          </cell>
          <cell r="D61">
            <v>867522</v>
          </cell>
          <cell r="P61">
            <v>17111</v>
          </cell>
        </row>
        <row r="62">
          <cell r="A62">
            <v>59</v>
          </cell>
          <cell r="C62">
            <v>701847</v>
          </cell>
          <cell r="D62">
            <v>857971</v>
          </cell>
          <cell r="P62">
            <v>15776</v>
          </cell>
        </row>
        <row r="63">
          <cell r="A63">
            <v>60</v>
          </cell>
          <cell r="C63">
            <v>687828</v>
          </cell>
          <cell r="D63">
            <v>847550</v>
          </cell>
          <cell r="P63">
            <v>14407</v>
          </cell>
        </row>
        <row r="64">
          <cell r="A64">
            <v>61</v>
          </cell>
          <cell r="C64">
            <v>672820</v>
          </cell>
          <cell r="D64">
            <v>836188</v>
          </cell>
          <cell r="P64">
            <v>13014</v>
          </cell>
        </row>
        <row r="65">
          <cell r="A65">
            <v>62</v>
          </cell>
          <cell r="C65">
            <v>656767</v>
          </cell>
          <cell r="D65">
            <v>823811</v>
          </cell>
          <cell r="P65">
            <v>11595</v>
          </cell>
        </row>
        <row r="66">
          <cell r="A66">
            <v>63</v>
          </cell>
          <cell r="C66">
            <v>639618</v>
          </cell>
          <cell r="D66">
            <v>810342</v>
          </cell>
          <cell r="P66">
            <v>10160</v>
          </cell>
        </row>
        <row r="67">
          <cell r="A67">
            <v>64</v>
          </cell>
          <cell r="C67">
            <v>621326</v>
          </cell>
          <cell r="D67">
            <v>795703</v>
          </cell>
          <cell r="P67">
            <v>8732</v>
          </cell>
        </row>
        <row r="68">
          <cell r="A68">
            <v>65</v>
          </cell>
          <cell r="C68">
            <v>601850</v>
          </cell>
          <cell r="D68">
            <v>779814</v>
          </cell>
          <cell r="P68">
            <v>7695</v>
          </cell>
        </row>
        <row r="69">
          <cell r="A69">
            <v>66</v>
          </cell>
          <cell r="C69">
            <v>581159</v>
          </cell>
          <cell r="D69">
            <v>762599</v>
          </cell>
          <cell r="P69">
            <v>6348</v>
          </cell>
        </row>
        <row r="70">
          <cell r="A70">
            <v>67</v>
          </cell>
          <cell r="C70">
            <v>559234</v>
          </cell>
          <cell r="D70">
            <v>743984</v>
          </cell>
          <cell r="P70">
            <v>5237</v>
          </cell>
        </row>
        <row r="71">
          <cell r="A71">
            <v>68</v>
          </cell>
          <cell r="C71">
            <v>536072</v>
          </cell>
          <cell r="D71">
            <v>723899</v>
          </cell>
          <cell r="P71">
            <v>3564</v>
          </cell>
        </row>
        <row r="72">
          <cell r="A72">
            <v>69</v>
          </cell>
          <cell r="C72">
            <v>511686</v>
          </cell>
          <cell r="D72">
            <v>702283</v>
          </cell>
          <cell r="P72">
            <v>2203</v>
          </cell>
        </row>
        <row r="73">
          <cell r="A73">
            <v>70</v>
          </cell>
          <cell r="C73">
            <v>486113</v>
          </cell>
          <cell r="D73">
            <v>679086</v>
          </cell>
          <cell r="P73">
            <v>1237</v>
          </cell>
        </row>
        <row r="74">
          <cell r="A74">
            <v>71</v>
          </cell>
          <cell r="C74">
            <v>459414</v>
          </cell>
          <cell r="D74">
            <v>654274</v>
          </cell>
          <cell r="P74">
            <v>764</v>
          </cell>
        </row>
        <row r="75">
          <cell r="A75">
            <v>72</v>
          </cell>
          <cell r="C75">
            <v>431681</v>
          </cell>
          <cell r="D75">
            <v>627829</v>
          </cell>
          <cell r="P75">
            <v>630</v>
          </cell>
        </row>
        <row r="76">
          <cell r="A76">
            <v>73</v>
          </cell>
          <cell r="C76">
            <v>403034</v>
          </cell>
          <cell r="D76">
            <v>599761</v>
          </cell>
          <cell r="P76">
            <v>573</v>
          </cell>
        </row>
        <row r="77">
          <cell r="A77">
            <v>74</v>
          </cell>
          <cell r="C77">
            <v>373633</v>
          </cell>
          <cell r="D77">
            <v>570104</v>
          </cell>
          <cell r="P77">
            <v>472</v>
          </cell>
        </row>
        <row r="78">
          <cell r="A78">
            <v>75</v>
          </cell>
          <cell r="C78">
            <v>343671</v>
          </cell>
          <cell r="D78">
            <v>538928</v>
          </cell>
          <cell r="P78">
            <v>389</v>
          </cell>
        </row>
        <row r="79">
          <cell r="A79">
            <v>76</v>
          </cell>
          <cell r="C79">
            <v>313378</v>
          </cell>
          <cell r="D79">
            <v>506342</v>
          </cell>
          <cell r="P79">
            <v>218</v>
          </cell>
        </row>
        <row r="80">
          <cell r="A80">
            <v>77</v>
          </cell>
          <cell r="C80">
            <v>283020</v>
          </cell>
          <cell r="D80">
            <v>472497</v>
          </cell>
          <cell r="P80">
            <v>135</v>
          </cell>
        </row>
        <row r="81">
          <cell r="A81">
            <v>78</v>
          </cell>
          <cell r="C81">
            <v>252897</v>
          </cell>
          <cell r="D81">
            <v>437592</v>
          </cell>
          <cell r="P81">
            <v>92</v>
          </cell>
        </row>
        <row r="82">
          <cell r="A82">
            <v>79</v>
          </cell>
          <cell r="C82">
            <v>223331</v>
          </cell>
          <cell r="D82">
            <v>401877</v>
          </cell>
          <cell r="P82">
            <v>75</v>
          </cell>
        </row>
        <row r="83">
          <cell r="A83">
            <v>80</v>
          </cell>
          <cell r="C83">
            <v>194665</v>
          </cell>
          <cell r="D83">
            <v>365652</v>
          </cell>
          <cell r="P83">
            <v>51</v>
          </cell>
        </row>
        <row r="84">
          <cell r="A84">
            <v>81</v>
          </cell>
          <cell r="C84">
            <v>167243</v>
          </cell>
          <cell r="D84">
            <v>329266</v>
          </cell>
          <cell r="P84">
            <v>12</v>
          </cell>
        </row>
        <row r="85">
          <cell r="A85">
            <v>82</v>
          </cell>
          <cell r="C85">
            <v>141404</v>
          </cell>
          <cell r="D85">
            <v>293111</v>
          </cell>
          <cell r="P85">
            <v>4</v>
          </cell>
        </row>
        <row r="86">
          <cell r="A86">
            <v>83</v>
          </cell>
          <cell r="C86">
            <v>117457</v>
          </cell>
          <cell r="D86">
            <v>257617</v>
          </cell>
          <cell r="P86">
            <v>2</v>
          </cell>
        </row>
        <row r="87">
          <cell r="A87">
            <v>84</v>
          </cell>
          <cell r="C87">
            <v>95670</v>
          </cell>
          <cell r="D87">
            <v>223235</v>
          </cell>
          <cell r="P87">
            <v>1</v>
          </cell>
        </row>
        <row r="88">
          <cell r="A88">
            <v>85</v>
          </cell>
          <cell r="C88">
            <v>76250</v>
          </cell>
          <cell r="D88">
            <v>190420</v>
          </cell>
          <cell r="P88">
            <v>0.5</v>
          </cell>
        </row>
        <row r="89">
          <cell r="A89">
            <v>86</v>
          </cell>
          <cell r="C89">
            <v>59328</v>
          </cell>
          <cell r="D89">
            <v>159616</v>
          </cell>
          <cell r="P89">
            <v>0.25</v>
          </cell>
        </row>
        <row r="90">
          <cell r="A90">
            <v>87</v>
          </cell>
          <cell r="C90">
            <v>44949</v>
          </cell>
          <cell r="D90">
            <v>131224</v>
          </cell>
          <cell r="P90">
            <v>0.125</v>
          </cell>
        </row>
        <row r="91">
          <cell r="A91">
            <v>88</v>
          </cell>
          <cell r="C91">
            <v>33065</v>
          </cell>
          <cell r="D91">
            <v>105582</v>
          </cell>
          <cell r="P91">
            <v>6.3E-2</v>
          </cell>
        </row>
        <row r="92">
          <cell r="A92">
            <v>89</v>
          </cell>
          <cell r="C92">
            <v>23542</v>
          </cell>
          <cell r="D92">
            <v>82943</v>
          </cell>
          <cell r="P92">
            <v>3.2000000000000001E-2</v>
          </cell>
        </row>
        <row r="93">
          <cell r="A93">
            <v>90</v>
          </cell>
          <cell r="C93">
            <v>16167</v>
          </cell>
          <cell r="D93">
            <v>63450</v>
          </cell>
          <cell r="P93">
            <v>1.6E-2</v>
          </cell>
        </row>
        <row r="94">
          <cell r="A94">
            <v>91</v>
          </cell>
          <cell r="C94">
            <v>10666</v>
          </cell>
          <cell r="D94">
            <v>47128</v>
          </cell>
          <cell r="P94">
            <v>8.0000000000000002E-3</v>
          </cell>
        </row>
        <row r="95">
          <cell r="A95">
            <v>92</v>
          </cell>
          <cell r="C95">
            <v>6732</v>
          </cell>
          <cell r="D95">
            <v>33876</v>
          </cell>
          <cell r="P95">
            <v>4.0000000000000001E-3</v>
          </cell>
        </row>
        <row r="96">
          <cell r="A96">
            <v>93</v>
          </cell>
          <cell r="C96">
            <v>4046</v>
          </cell>
          <cell r="D96">
            <v>23481</v>
          </cell>
          <cell r="P96">
            <v>2E-3</v>
          </cell>
        </row>
        <row r="97">
          <cell r="A97">
            <v>94</v>
          </cell>
          <cell r="C97">
            <v>2303</v>
          </cell>
          <cell r="D97">
            <v>15632</v>
          </cell>
          <cell r="P97">
            <v>1E-3</v>
          </cell>
        </row>
        <row r="98">
          <cell r="A98">
            <v>95</v>
          </cell>
          <cell r="C98">
            <v>1234</v>
          </cell>
          <cell r="D98">
            <v>9950</v>
          </cell>
          <cell r="P98">
            <v>1E-3</v>
          </cell>
        </row>
        <row r="99">
          <cell r="A99">
            <v>96</v>
          </cell>
          <cell r="C99">
            <v>619</v>
          </cell>
          <cell r="D99">
            <v>6026</v>
          </cell>
          <cell r="P99">
            <v>1E-3</v>
          </cell>
        </row>
        <row r="100">
          <cell r="A100">
            <v>97</v>
          </cell>
          <cell r="C100">
            <v>288</v>
          </cell>
          <cell r="D100">
            <v>3453</v>
          </cell>
          <cell r="P100">
            <v>1E-3</v>
          </cell>
        </row>
        <row r="101">
          <cell r="A101">
            <v>98</v>
          </cell>
          <cell r="C101">
            <v>124</v>
          </cell>
          <cell r="D101">
            <v>1861</v>
          </cell>
          <cell r="P101">
            <v>1E-3</v>
          </cell>
        </row>
        <row r="102">
          <cell r="A102">
            <v>99</v>
          </cell>
          <cell r="C102">
            <v>49</v>
          </cell>
          <cell r="D102">
            <v>937</v>
          </cell>
          <cell r="P102">
            <v>1E-3</v>
          </cell>
        </row>
        <row r="103">
          <cell r="A103">
            <v>100</v>
          </cell>
          <cell r="C103">
            <v>17</v>
          </cell>
          <cell r="D103">
            <v>437</v>
          </cell>
          <cell r="P103">
            <v>1E-3</v>
          </cell>
        </row>
        <row r="104">
          <cell r="A104">
            <v>101</v>
          </cell>
          <cell r="C104">
            <v>5</v>
          </cell>
          <cell r="D104">
            <v>188</v>
          </cell>
        </row>
        <row r="105">
          <cell r="A105">
            <v>102</v>
          </cell>
          <cell r="C105">
            <v>2</v>
          </cell>
          <cell r="D105">
            <v>73</v>
          </cell>
        </row>
        <row r="106">
          <cell r="A106">
            <v>103</v>
          </cell>
          <cell r="C106">
            <v>0</v>
          </cell>
          <cell r="D106">
            <v>26</v>
          </cell>
        </row>
      </sheetData>
      <sheetData sheetId="3" refreshError="1"/>
      <sheetData sheetId="4" refreshError="1"/>
      <sheetData sheetId="5" refreshError="1"/>
      <sheetData sheetId="6">
        <row r="7">
          <cell r="D7" t="str">
            <v>FABRILFAME S.A.</v>
          </cell>
        </row>
        <row r="11">
          <cell r="D11">
            <v>40907</v>
          </cell>
        </row>
        <row r="25">
          <cell r="D25" t="str">
            <v>Ene15/Dic15</v>
          </cell>
        </row>
        <row r="26">
          <cell r="D26" t="str">
            <v>Ene16/Dic16</v>
          </cell>
        </row>
        <row r="27">
          <cell r="D27">
            <v>2015</v>
          </cell>
        </row>
        <row r="31">
          <cell r="D31">
            <v>0.03</v>
          </cell>
        </row>
        <row r="32">
          <cell r="D32">
            <v>0.02</v>
          </cell>
        </row>
        <row r="33">
          <cell r="D33">
            <v>3.2135922330096989E-2</v>
          </cell>
        </row>
        <row r="34">
          <cell r="D34">
            <v>6.3100000000000003E-2</v>
          </cell>
        </row>
        <row r="35">
          <cell r="D35">
            <v>6.3100000000000003E-2</v>
          </cell>
        </row>
        <row r="36">
          <cell r="D36">
            <v>0.1502</v>
          </cell>
        </row>
        <row r="37">
          <cell r="D37">
            <v>2.5000000000000001E-2</v>
          </cell>
        </row>
        <row r="38">
          <cell r="D38">
            <v>7.0425852505554607</v>
          </cell>
        </row>
        <row r="40">
          <cell r="D40">
            <v>354</v>
          </cell>
          <cell r="F40">
            <v>382</v>
          </cell>
        </row>
        <row r="41">
          <cell r="D41">
            <v>0.05</v>
          </cell>
        </row>
        <row r="43">
          <cell r="D43">
            <v>5.0000000000000001E-3</v>
          </cell>
        </row>
        <row r="46">
          <cell r="D46">
            <v>812366.03</v>
          </cell>
        </row>
        <row r="48">
          <cell r="D48">
            <v>770591.10000000009</v>
          </cell>
        </row>
        <row r="52">
          <cell r="D52">
            <v>12187.58</v>
          </cell>
        </row>
        <row r="61">
          <cell r="D61">
            <v>124883.70999999996</v>
          </cell>
        </row>
        <row r="65">
          <cell r="D65">
            <v>47246.049999999988</v>
          </cell>
        </row>
        <row r="73">
          <cell r="D73">
            <v>243867.35</v>
          </cell>
        </row>
        <row r="74">
          <cell r="D74">
            <v>167892.54000000004</v>
          </cell>
        </row>
        <row r="75">
          <cell r="D75">
            <v>26708.73</v>
          </cell>
        </row>
        <row r="78">
          <cell r="D78">
            <v>34585.29</v>
          </cell>
        </row>
        <row r="79">
          <cell r="D79">
            <v>10343.729999999994</v>
          </cell>
        </row>
        <row r="100">
          <cell r="C100">
            <v>0.03</v>
          </cell>
          <cell r="E100">
            <v>6.3100000000000003E-2</v>
          </cell>
        </row>
        <row r="101">
          <cell r="C101">
            <v>0.03</v>
          </cell>
          <cell r="E101">
            <v>6.8100000000000008E-2</v>
          </cell>
        </row>
        <row r="102">
          <cell r="C102">
            <v>0.03</v>
          </cell>
          <cell r="E102">
            <v>5.8100000000000006E-2</v>
          </cell>
        </row>
        <row r="103">
          <cell r="C103">
            <v>3.4999999999999996E-2</v>
          </cell>
          <cell r="E103">
            <v>6.3100000000000003E-2</v>
          </cell>
        </row>
        <row r="104">
          <cell r="C104">
            <v>2.4999999999999998E-2</v>
          </cell>
          <cell r="E104">
            <v>6.3100000000000003E-2</v>
          </cell>
        </row>
        <row r="105">
          <cell r="C105">
            <v>0.03</v>
          </cell>
          <cell r="E105">
            <v>6.3100000000000003E-2</v>
          </cell>
        </row>
        <row r="109">
          <cell r="E109">
            <v>0.94595215135234434</v>
          </cell>
        </row>
        <row r="110">
          <cell r="E110">
            <v>0.94162819399369202</v>
          </cell>
        </row>
        <row r="111">
          <cell r="E111">
            <v>0.95031600313696563</v>
          </cell>
        </row>
        <row r="112">
          <cell r="E112">
            <v>0.95043504212677066</v>
          </cell>
        </row>
        <row r="113">
          <cell r="E113">
            <v>0.94146823118785739</v>
          </cell>
        </row>
        <row r="114">
          <cell r="E114">
            <v>0.94595215135234434</v>
          </cell>
        </row>
        <row r="117">
          <cell r="E117">
            <v>0.96886464114382476</v>
          </cell>
        </row>
        <row r="118">
          <cell r="E118">
            <v>0.96432918266079948</v>
          </cell>
        </row>
        <row r="119">
          <cell r="E119">
            <v>0.97344296380304329</v>
          </cell>
        </row>
        <row r="120">
          <cell r="E120">
            <v>0.9735678675571442</v>
          </cell>
        </row>
        <row r="121">
          <cell r="E121">
            <v>0.9641614147305051</v>
          </cell>
        </row>
        <row r="122">
          <cell r="E122">
            <v>0.96886464114382476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6">
          <cell r="E26">
            <v>0.99831985446779903</v>
          </cell>
        </row>
        <row r="39">
          <cell r="E39">
            <v>0.99813445909872855</v>
          </cell>
        </row>
      </sheetData>
      <sheetData sheetId="17">
        <row r="9">
          <cell r="H9" t="str">
            <v>Fuente de Parametros - Información proporcionada.</v>
          </cell>
        </row>
        <row r="10">
          <cell r="H10" t="str">
            <v>Incremento Salarial siguiente Periodo</v>
          </cell>
          <cell r="P10">
            <v>6.3100000000000003E-2</v>
          </cell>
        </row>
        <row r="11">
          <cell r="P11">
            <v>0.03</v>
          </cell>
          <cell r="AD11" t="str">
            <v>RESULTADO</v>
          </cell>
        </row>
        <row r="12">
          <cell r="AD12" t="str">
            <v>CON ROTACIÓN</v>
          </cell>
        </row>
        <row r="13">
          <cell r="B13" t="str">
            <v>Tipo</v>
          </cell>
          <cell r="H13" t="str">
            <v>Sexo</v>
          </cell>
          <cell r="P13" t="str">
            <v>Sueldo a</v>
          </cell>
        </row>
        <row r="14">
          <cell r="P14" t="str">
            <v>Dic. de 2015</v>
          </cell>
          <cell r="AD14" t="str">
            <v>ROT.JUB</v>
          </cell>
          <cell r="AG14" t="str">
            <v>INTERES NETO 2</v>
          </cell>
          <cell r="AI14" t="str">
            <v>COSTO LABORAL</v>
          </cell>
        </row>
        <row r="15">
          <cell r="P15" t="str">
            <v>JUBILACIÓN</v>
          </cell>
        </row>
        <row r="16">
          <cell r="H16" t="str">
            <v>2D</v>
          </cell>
          <cell r="P16" t="str">
            <v>7D</v>
          </cell>
          <cell r="AD16" t="str">
            <v>CJ*FACT.ROT</v>
          </cell>
        </row>
        <row r="17">
          <cell r="AG17" t="str">
            <v>**2Dec**</v>
          </cell>
          <cell r="AI17" t="str">
            <v>**2Dec**</v>
          </cell>
        </row>
        <row r="18">
          <cell r="AI18" t="str">
            <v>***Act-Jub**</v>
          </cell>
        </row>
        <row r="21">
          <cell r="B21">
            <v>1</v>
          </cell>
          <cell r="G21">
            <v>76</v>
          </cell>
          <cell r="H21" t="str">
            <v>F</v>
          </cell>
          <cell r="P21">
            <v>22.67</v>
          </cell>
          <cell r="R21">
            <v>27</v>
          </cell>
          <cell r="S21">
            <v>0</v>
          </cell>
          <cell r="AD21">
            <v>4255.47</v>
          </cell>
          <cell r="AG21">
            <v>261</v>
          </cell>
          <cell r="AI21">
            <v>0</v>
          </cell>
          <cell r="AJ21">
            <v>27</v>
          </cell>
          <cell r="AK21">
            <v>0</v>
          </cell>
          <cell r="BB21">
            <v>70</v>
          </cell>
          <cell r="BC21">
            <v>70</v>
          </cell>
        </row>
        <row r="22">
          <cell r="B22">
            <v>1</v>
          </cell>
          <cell r="G22">
            <v>79</v>
          </cell>
          <cell r="H22" t="str">
            <v>M</v>
          </cell>
          <cell r="P22">
            <v>22.67</v>
          </cell>
          <cell r="R22">
            <v>27</v>
          </cell>
          <cell r="S22">
            <v>0</v>
          </cell>
          <cell r="AD22">
            <v>3035.92</v>
          </cell>
          <cell r="AG22">
            <v>186.2</v>
          </cell>
          <cell r="AI22">
            <v>0</v>
          </cell>
          <cell r="AJ22">
            <v>27</v>
          </cell>
          <cell r="AK22">
            <v>0</v>
          </cell>
          <cell r="BB22">
            <v>70</v>
          </cell>
          <cell r="BC22">
            <v>70</v>
          </cell>
        </row>
        <row r="23">
          <cell r="B23">
            <v>1</v>
          </cell>
          <cell r="G23">
            <v>70</v>
          </cell>
          <cell r="H23" t="str">
            <v>M</v>
          </cell>
          <cell r="P23">
            <v>22.67</v>
          </cell>
          <cell r="R23">
            <v>27</v>
          </cell>
          <cell r="S23">
            <v>0</v>
          </cell>
          <cell r="AD23">
            <v>4716.05</v>
          </cell>
          <cell r="AG23">
            <v>289.24</v>
          </cell>
          <cell r="AI23">
            <v>0</v>
          </cell>
          <cell r="AJ23">
            <v>27</v>
          </cell>
          <cell r="AK23">
            <v>0</v>
          </cell>
          <cell r="BB23">
            <v>70</v>
          </cell>
          <cell r="BC23">
            <v>70</v>
          </cell>
        </row>
        <row r="24">
          <cell r="B24">
            <v>1</v>
          </cell>
          <cell r="G24">
            <v>76</v>
          </cell>
          <cell r="H24" t="str">
            <v>M</v>
          </cell>
          <cell r="P24">
            <v>22.67</v>
          </cell>
          <cell r="R24">
            <v>27</v>
          </cell>
          <cell r="S24">
            <v>0</v>
          </cell>
          <cell r="AD24">
            <v>3554.88</v>
          </cell>
          <cell r="AG24">
            <v>218.03</v>
          </cell>
          <cell r="AI24">
            <v>0</v>
          </cell>
          <cell r="AJ24">
            <v>27</v>
          </cell>
          <cell r="AK24">
            <v>0</v>
          </cell>
          <cell r="BB24">
            <v>70</v>
          </cell>
          <cell r="BC24">
            <v>70</v>
          </cell>
        </row>
        <row r="25">
          <cell r="B25">
            <v>1</v>
          </cell>
          <cell r="G25">
            <v>78</v>
          </cell>
          <cell r="H25" t="str">
            <v>M</v>
          </cell>
          <cell r="P25">
            <v>22.67</v>
          </cell>
          <cell r="R25">
            <v>27</v>
          </cell>
          <cell r="S25">
            <v>0</v>
          </cell>
          <cell r="AD25">
            <v>3204.58</v>
          </cell>
          <cell r="AG25">
            <v>196.55</v>
          </cell>
          <cell r="AI25">
            <v>0</v>
          </cell>
          <cell r="AJ25">
            <v>27</v>
          </cell>
          <cell r="AK25">
            <v>0</v>
          </cell>
          <cell r="BB25">
            <v>70</v>
          </cell>
          <cell r="BC25">
            <v>70</v>
          </cell>
        </row>
        <row r="26">
          <cell r="B26">
            <v>1</v>
          </cell>
          <cell r="G26">
            <v>67</v>
          </cell>
          <cell r="H26" t="str">
            <v>M</v>
          </cell>
          <cell r="P26">
            <v>30</v>
          </cell>
          <cell r="R26">
            <v>27</v>
          </cell>
          <cell r="S26">
            <v>0</v>
          </cell>
          <cell r="AD26">
            <v>6115.68</v>
          </cell>
          <cell r="AG26">
            <v>375.09</v>
          </cell>
          <cell r="AI26">
            <v>0</v>
          </cell>
          <cell r="AJ26">
            <v>27</v>
          </cell>
          <cell r="AK26">
            <v>0</v>
          </cell>
          <cell r="BB26">
            <v>67</v>
          </cell>
          <cell r="BC26">
            <v>67</v>
          </cell>
        </row>
        <row r="27">
          <cell r="B27">
            <v>1</v>
          </cell>
          <cell r="G27">
            <v>78</v>
          </cell>
          <cell r="H27" t="str">
            <v>M</v>
          </cell>
          <cell r="P27">
            <v>22.67</v>
          </cell>
          <cell r="R27">
            <v>27</v>
          </cell>
          <cell r="S27">
            <v>0</v>
          </cell>
          <cell r="AD27">
            <v>3204.58</v>
          </cell>
          <cell r="AG27">
            <v>196.55</v>
          </cell>
          <cell r="AI27">
            <v>0</v>
          </cell>
          <cell r="AJ27">
            <v>27</v>
          </cell>
          <cell r="AK27">
            <v>0</v>
          </cell>
          <cell r="BB27">
            <v>70</v>
          </cell>
          <cell r="BC27">
            <v>70</v>
          </cell>
        </row>
        <row r="28">
          <cell r="B28">
            <v>1</v>
          </cell>
          <cell r="G28">
            <v>72</v>
          </cell>
          <cell r="H28" t="str">
            <v>M</v>
          </cell>
          <cell r="P28">
            <v>22.67</v>
          </cell>
          <cell r="R28">
            <v>27</v>
          </cell>
          <cell r="S28">
            <v>0</v>
          </cell>
          <cell r="AD28">
            <v>4313.8599999999997</v>
          </cell>
          <cell r="AG28">
            <v>264.57</v>
          </cell>
          <cell r="AI28">
            <v>0</v>
          </cell>
          <cell r="AJ28">
            <v>27</v>
          </cell>
          <cell r="AK28">
            <v>0</v>
          </cell>
          <cell r="BB28">
            <v>70</v>
          </cell>
          <cell r="BC28">
            <v>70</v>
          </cell>
        </row>
        <row r="29">
          <cell r="B29">
            <v>1</v>
          </cell>
          <cell r="G29">
            <v>73</v>
          </cell>
          <cell r="H29" t="str">
            <v>M</v>
          </cell>
          <cell r="P29">
            <v>22.67</v>
          </cell>
          <cell r="R29">
            <v>27</v>
          </cell>
          <cell r="S29">
            <v>0</v>
          </cell>
          <cell r="AD29">
            <v>4119.25</v>
          </cell>
          <cell r="AG29">
            <v>252.64</v>
          </cell>
          <cell r="AI29">
            <v>0</v>
          </cell>
          <cell r="AJ29">
            <v>27</v>
          </cell>
          <cell r="AK29">
            <v>0</v>
          </cell>
          <cell r="BB29">
            <v>70</v>
          </cell>
          <cell r="BC29">
            <v>70</v>
          </cell>
        </row>
        <row r="30">
          <cell r="B30">
            <v>1</v>
          </cell>
          <cell r="G30">
            <v>73</v>
          </cell>
          <cell r="H30" t="str">
            <v>M</v>
          </cell>
          <cell r="P30">
            <v>22.67</v>
          </cell>
          <cell r="R30">
            <v>27</v>
          </cell>
          <cell r="S30">
            <v>0</v>
          </cell>
          <cell r="AD30">
            <v>4119.25</v>
          </cell>
          <cell r="AG30">
            <v>252.64</v>
          </cell>
          <cell r="AI30">
            <v>0</v>
          </cell>
          <cell r="AJ30">
            <v>27</v>
          </cell>
          <cell r="AK30">
            <v>0</v>
          </cell>
          <cell r="BB30">
            <v>70</v>
          </cell>
          <cell r="BC30">
            <v>70</v>
          </cell>
        </row>
        <row r="31">
          <cell r="B31">
            <v>1</v>
          </cell>
          <cell r="G31">
            <v>71</v>
          </cell>
          <cell r="H31" t="str">
            <v>M</v>
          </cell>
          <cell r="P31">
            <v>22.67</v>
          </cell>
          <cell r="R31">
            <v>27</v>
          </cell>
          <cell r="S31">
            <v>0</v>
          </cell>
          <cell r="AD31">
            <v>4514.95</v>
          </cell>
          <cell r="AG31">
            <v>276.91000000000003</v>
          </cell>
          <cell r="AI31">
            <v>0</v>
          </cell>
          <cell r="AJ31">
            <v>27</v>
          </cell>
          <cell r="AK31">
            <v>0</v>
          </cell>
          <cell r="BB31">
            <v>70</v>
          </cell>
          <cell r="BC31">
            <v>70</v>
          </cell>
        </row>
        <row r="32">
          <cell r="B32">
            <v>1</v>
          </cell>
          <cell r="G32">
            <v>72</v>
          </cell>
          <cell r="H32" t="str">
            <v>M</v>
          </cell>
          <cell r="P32">
            <v>22.67</v>
          </cell>
          <cell r="R32">
            <v>27</v>
          </cell>
          <cell r="S32">
            <v>0</v>
          </cell>
          <cell r="AD32">
            <v>4313.8599999999997</v>
          </cell>
          <cell r="AG32">
            <v>264.57</v>
          </cell>
          <cell r="AI32">
            <v>0</v>
          </cell>
          <cell r="AJ32">
            <v>27</v>
          </cell>
          <cell r="AK32">
            <v>0</v>
          </cell>
          <cell r="BB32">
            <v>70</v>
          </cell>
          <cell r="BC32">
            <v>70</v>
          </cell>
        </row>
        <row r="33">
          <cell r="B33">
            <v>1</v>
          </cell>
          <cell r="G33">
            <v>79</v>
          </cell>
          <cell r="H33" t="str">
            <v>M</v>
          </cell>
          <cell r="P33">
            <v>22.67</v>
          </cell>
          <cell r="R33">
            <v>27</v>
          </cell>
          <cell r="S33">
            <v>0</v>
          </cell>
          <cell r="AD33">
            <v>3035.92</v>
          </cell>
          <cell r="AG33">
            <v>186.2</v>
          </cell>
          <cell r="AI33">
            <v>0</v>
          </cell>
          <cell r="AJ33">
            <v>27</v>
          </cell>
          <cell r="AK33">
            <v>0</v>
          </cell>
          <cell r="BB33">
            <v>70</v>
          </cell>
          <cell r="BC33">
            <v>70</v>
          </cell>
        </row>
        <row r="34">
          <cell r="B34">
            <v>1</v>
          </cell>
          <cell r="G34">
            <v>93</v>
          </cell>
          <cell r="H34" t="str">
            <v>M</v>
          </cell>
          <cell r="P34">
            <v>22.67</v>
          </cell>
          <cell r="R34">
            <v>27</v>
          </cell>
          <cell r="S34">
            <v>0</v>
          </cell>
          <cell r="AD34">
            <v>1329.84</v>
          </cell>
          <cell r="AG34">
            <v>81.56</v>
          </cell>
          <cell r="AI34">
            <v>0</v>
          </cell>
          <cell r="AJ34">
            <v>27</v>
          </cell>
          <cell r="AK34">
            <v>0</v>
          </cell>
          <cell r="BB34">
            <v>70</v>
          </cell>
          <cell r="BC34">
            <v>70</v>
          </cell>
        </row>
        <row r="35">
          <cell r="B35">
            <v>1</v>
          </cell>
          <cell r="G35">
            <v>65</v>
          </cell>
          <cell r="H35" t="str">
            <v>M</v>
          </cell>
          <cell r="P35">
            <v>22.67</v>
          </cell>
          <cell r="R35">
            <v>27</v>
          </cell>
          <cell r="S35">
            <v>0</v>
          </cell>
          <cell r="AD35">
            <v>5747.48</v>
          </cell>
          <cell r="AG35">
            <v>352.51</v>
          </cell>
          <cell r="AI35">
            <v>0</v>
          </cell>
          <cell r="AJ35">
            <v>27</v>
          </cell>
          <cell r="AK35">
            <v>0</v>
          </cell>
          <cell r="BB35">
            <v>65</v>
          </cell>
          <cell r="BC35">
            <v>65</v>
          </cell>
        </row>
        <row r="36">
          <cell r="B36">
            <v>1</v>
          </cell>
          <cell r="G36">
            <v>75</v>
          </cell>
          <cell r="H36" t="str">
            <v>M</v>
          </cell>
          <cell r="P36">
            <v>22.67</v>
          </cell>
          <cell r="R36">
            <v>27</v>
          </cell>
          <cell r="S36">
            <v>0</v>
          </cell>
          <cell r="AD36">
            <v>3743</v>
          </cell>
          <cell r="AG36">
            <v>229.56</v>
          </cell>
          <cell r="AI36">
            <v>0</v>
          </cell>
          <cell r="AJ36">
            <v>27</v>
          </cell>
          <cell r="AK36">
            <v>0</v>
          </cell>
          <cell r="BB36">
            <v>70</v>
          </cell>
          <cell r="BC36">
            <v>70</v>
          </cell>
        </row>
        <row r="37">
          <cell r="B37">
            <v>1</v>
          </cell>
          <cell r="G37">
            <v>82</v>
          </cell>
          <cell r="H37" t="str">
            <v>M</v>
          </cell>
          <cell r="P37">
            <v>22.67</v>
          </cell>
          <cell r="R37">
            <v>27</v>
          </cell>
          <cell r="S37">
            <v>0</v>
          </cell>
          <cell r="AD37">
            <v>2568.85</v>
          </cell>
          <cell r="AG37">
            <v>157.55000000000001</v>
          </cell>
          <cell r="AI37">
            <v>0</v>
          </cell>
          <cell r="AJ37">
            <v>27</v>
          </cell>
          <cell r="AK37">
            <v>0</v>
          </cell>
          <cell r="BB37">
            <v>70</v>
          </cell>
          <cell r="BC37">
            <v>70</v>
          </cell>
        </row>
        <row r="38">
          <cell r="B38">
            <v>1</v>
          </cell>
          <cell r="G38">
            <v>73</v>
          </cell>
          <cell r="H38" t="str">
            <v>M</v>
          </cell>
          <cell r="P38">
            <v>22.67</v>
          </cell>
          <cell r="R38">
            <v>27</v>
          </cell>
          <cell r="S38">
            <v>0</v>
          </cell>
          <cell r="AD38">
            <v>4119.25</v>
          </cell>
          <cell r="AG38">
            <v>252.64</v>
          </cell>
          <cell r="AI38">
            <v>0</v>
          </cell>
          <cell r="AJ38">
            <v>27</v>
          </cell>
          <cell r="AK38">
            <v>0</v>
          </cell>
          <cell r="BB38">
            <v>70</v>
          </cell>
          <cell r="BC38">
            <v>70</v>
          </cell>
        </row>
        <row r="39">
          <cell r="B39">
            <v>3</v>
          </cell>
          <cell r="G39">
            <v>31</v>
          </cell>
          <cell r="H39" t="str">
            <v>F</v>
          </cell>
          <cell r="P39">
            <v>405.92</v>
          </cell>
          <cell r="R39">
            <v>10.7</v>
          </cell>
          <cell r="S39">
            <v>14.3</v>
          </cell>
          <cell r="AD39">
            <v>1980.06</v>
          </cell>
          <cell r="AG39">
            <v>121.44</v>
          </cell>
          <cell r="AI39">
            <v>365.3</v>
          </cell>
          <cell r="AJ39">
            <v>10.7</v>
          </cell>
          <cell r="AK39">
            <v>14.3</v>
          </cell>
          <cell r="BB39">
            <v>31</v>
          </cell>
          <cell r="BC39">
            <v>45</v>
          </cell>
        </row>
        <row r="40">
          <cell r="B40">
            <v>3</v>
          </cell>
          <cell r="G40">
            <v>35</v>
          </cell>
          <cell r="H40" t="str">
            <v>F</v>
          </cell>
          <cell r="P40">
            <v>518.25</v>
          </cell>
          <cell r="R40">
            <v>10.7</v>
          </cell>
          <cell r="S40">
            <v>14.3</v>
          </cell>
          <cell r="AD40">
            <v>2283.16</v>
          </cell>
          <cell r="AG40">
            <v>140.03</v>
          </cell>
          <cell r="AI40">
            <v>410.56</v>
          </cell>
          <cell r="AJ40">
            <v>10.7</v>
          </cell>
          <cell r="AK40">
            <v>14.3</v>
          </cell>
          <cell r="BB40">
            <v>35</v>
          </cell>
          <cell r="BC40">
            <v>49</v>
          </cell>
        </row>
        <row r="41">
          <cell r="B41">
            <v>3</v>
          </cell>
          <cell r="G41">
            <v>33</v>
          </cell>
          <cell r="H41" t="str">
            <v>F</v>
          </cell>
          <cell r="P41">
            <v>422.08</v>
          </cell>
          <cell r="R41">
            <v>10.7</v>
          </cell>
          <cell r="S41">
            <v>14.3</v>
          </cell>
          <cell r="AD41">
            <v>2025.68</v>
          </cell>
          <cell r="AG41">
            <v>124.24</v>
          </cell>
          <cell r="AI41">
            <v>370.51</v>
          </cell>
          <cell r="AJ41">
            <v>10.7</v>
          </cell>
          <cell r="AK41">
            <v>14.3</v>
          </cell>
          <cell r="BB41">
            <v>33</v>
          </cell>
          <cell r="BC41">
            <v>47</v>
          </cell>
        </row>
        <row r="42">
          <cell r="B42">
            <v>3</v>
          </cell>
          <cell r="G42">
            <v>50</v>
          </cell>
          <cell r="H42" t="str">
            <v>F</v>
          </cell>
          <cell r="P42">
            <v>1256.5218179999999</v>
          </cell>
          <cell r="R42">
            <v>11.7</v>
          </cell>
          <cell r="S42">
            <v>13.3</v>
          </cell>
          <cell r="AD42">
            <v>4641.08</v>
          </cell>
          <cell r="AG42">
            <v>284.64999999999998</v>
          </cell>
          <cell r="AI42">
            <v>817.65</v>
          </cell>
          <cell r="AJ42">
            <v>11.7</v>
          </cell>
          <cell r="AK42">
            <v>13.3</v>
          </cell>
          <cell r="BB42">
            <v>50</v>
          </cell>
          <cell r="BC42">
            <v>63</v>
          </cell>
        </row>
        <row r="43">
          <cell r="B43">
            <v>3</v>
          </cell>
          <cell r="G43">
            <v>35</v>
          </cell>
          <cell r="H43" t="str">
            <v>F</v>
          </cell>
          <cell r="P43">
            <v>1371.1272730000001</v>
          </cell>
          <cell r="R43">
            <v>12.4</v>
          </cell>
          <cell r="S43">
            <v>12.6</v>
          </cell>
          <cell r="AD43">
            <v>5934.75</v>
          </cell>
          <cell r="AG43">
            <v>363.99</v>
          </cell>
          <cell r="AI43">
            <v>913.21</v>
          </cell>
          <cell r="AJ43">
            <v>12.4</v>
          </cell>
          <cell r="AK43">
            <v>12.6</v>
          </cell>
          <cell r="BB43">
            <v>35</v>
          </cell>
          <cell r="BC43">
            <v>48</v>
          </cell>
        </row>
        <row r="44">
          <cell r="B44">
            <v>3</v>
          </cell>
          <cell r="G44">
            <v>57</v>
          </cell>
          <cell r="H44" t="str">
            <v>F</v>
          </cell>
          <cell r="P44">
            <v>466.33</v>
          </cell>
          <cell r="R44">
            <v>13.9</v>
          </cell>
          <cell r="S44">
            <v>11.1</v>
          </cell>
          <cell r="AD44">
            <v>2292.0300000000002</v>
          </cell>
          <cell r="AG44">
            <v>140.58000000000001</v>
          </cell>
          <cell r="AI44">
            <v>450.2</v>
          </cell>
          <cell r="AJ44">
            <v>13.9</v>
          </cell>
          <cell r="AK44">
            <v>11.1</v>
          </cell>
          <cell r="BB44">
            <v>57</v>
          </cell>
          <cell r="BC44">
            <v>68</v>
          </cell>
        </row>
        <row r="45">
          <cell r="B45">
            <v>3</v>
          </cell>
          <cell r="G45">
            <v>36</v>
          </cell>
          <cell r="H45" t="str">
            <v>F</v>
          </cell>
          <cell r="P45">
            <v>479.6327273</v>
          </cell>
          <cell r="R45">
            <v>14.1</v>
          </cell>
          <cell r="S45">
            <v>10.9</v>
          </cell>
          <cell r="AD45">
            <v>3694.17</v>
          </cell>
          <cell r="AG45">
            <v>226.57</v>
          </cell>
          <cell r="AI45">
            <v>553.09</v>
          </cell>
          <cell r="AJ45">
            <v>14.1</v>
          </cell>
          <cell r="AK45">
            <v>10.9</v>
          </cell>
          <cell r="BB45">
            <v>36</v>
          </cell>
          <cell r="BC45">
            <v>47</v>
          </cell>
        </row>
        <row r="46">
          <cell r="B46">
            <v>3</v>
          </cell>
          <cell r="G46">
            <v>51</v>
          </cell>
          <cell r="H46" t="str">
            <v>F</v>
          </cell>
          <cell r="P46">
            <v>442.1927273</v>
          </cell>
          <cell r="R46">
            <v>14.1</v>
          </cell>
          <cell r="S46">
            <v>10.9</v>
          </cell>
          <cell r="AD46">
            <v>2966.92</v>
          </cell>
          <cell r="AG46">
            <v>181.97</v>
          </cell>
          <cell r="AI46">
            <v>480.35</v>
          </cell>
          <cell r="AJ46">
            <v>14.1</v>
          </cell>
          <cell r="AK46">
            <v>10.9</v>
          </cell>
          <cell r="BB46">
            <v>51</v>
          </cell>
          <cell r="BC46">
            <v>62</v>
          </cell>
        </row>
        <row r="47">
          <cell r="B47">
            <v>3</v>
          </cell>
          <cell r="G47">
            <v>45</v>
          </cell>
          <cell r="H47" t="str">
            <v>F</v>
          </cell>
          <cell r="P47">
            <v>466.8663636</v>
          </cell>
          <cell r="R47">
            <v>14.1</v>
          </cell>
          <cell r="S47">
            <v>10.9</v>
          </cell>
          <cell r="AD47">
            <v>3425.51</v>
          </cell>
          <cell r="AG47">
            <v>210.09</v>
          </cell>
          <cell r="AI47">
            <v>517.19000000000005</v>
          </cell>
          <cell r="AJ47">
            <v>14.1</v>
          </cell>
          <cell r="AK47">
            <v>10.9</v>
          </cell>
          <cell r="BB47">
            <v>45</v>
          </cell>
          <cell r="BC47">
            <v>56</v>
          </cell>
        </row>
        <row r="48">
          <cell r="B48">
            <v>3</v>
          </cell>
          <cell r="G48">
            <v>59</v>
          </cell>
          <cell r="H48" t="str">
            <v>F</v>
          </cell>
          <cell r="P48">
            <v>505.22454549999998</v>
          </cell>
          <cell r="R48">
            <v>14.1</v>
          </cell>
          <cell r="S48">
            <v>10.9</v>
          </cell>
          <cell r="AD48">
            <v>1892.8</v>
          </cell>
          <cell r="AG48">
            <v>116.09</v>
          </cell>
          <cell r="AI48">
            <v>400.39</v>
          </cell>
          <cell r="AJ48">
            <v>14.1</v>
          </cell>
          <cell r="AK48">
            <v>10.9</v>
          </cell>
          <cell r="BB48">
            <v>59</v>
          </cell>
          <cell r="BC48">
            <v>70</v>
          </cell>
        </row>
        <row r="49">
          <cell r="B49">
            <v>3</v>
          </cell>
          <cell r="G49">
            <v>41</v>
          </cell>
          <cell r="H49" t="str">
            <v>F</v>
          </cell>
          <cell r="P49">
            <v>430.77363639999999</v>
          </cell>
          <cell r="R49">
            <v>14.1</v>
          </cell>
          <cell r="S49">
            <v>10.9</v>
          </cell>
          <cell r="AD49">
            <v>3406.93</v>
          </cell>
          <cell r="AG49">
            <v>208.96</v>
          </cell>
          <cell r="AI49">
            <v>510.24</v>
          </cell>
          <cell r="AJ49">
            <v>14.1</v>
          </cell>
          <cell r="AK49">
            <v>10.9</v>
          </cell>
          <cell r="BB49">
            <v>41</v>
          </cell>
          <cell r="BC49">
            <v>52</v>
          </cell>
        </row>
        <row r="50">
          <cell r="B50">
            <v>3</v>
          </cell>
          <cell r="G50">
            <v>43</v>
          </cell>
          <cell r="H50" t="str">
            <v>F</v>
          </cell>
          <cell r="P50">
            <v>589.94727269999998</v>
          </cell>
          <cell r="R50">
            <v>14.1</v>
          </cell>
          <cell r="S50">
            <v>10.9</v>
          </cell>
          <cell r="AD50">
            <v>4114.1400000000003</v>
          </cell>
          <cell r="AG50">
            <v>252.33</v>
          </cell>
          <cell r="AI50">
            <v>608.70000000000005</v>
          </cell>
          <cell r="AJ50">
            <v>14.1</v>
          </cell>
          <cell r="AK50">
            <v>10.9</v>
          </cell>
          <cell r="BB50">
            <v>43</v>
          </cell>
          <cell r="BC50">
            <v>54</v>
          </cell>
        </row>
        <row r="51">
          <cell r="B51">
            <v>3</v>
          </cell>
          <cell r="G51">
            <v>38</v>
          </cell>
          <cell r="H51" t="str">
            <v>F</v>
          </cell>
          <cell r="P51">
            <v>447.6154545</v>
          </cell>
          <cell r="R51">
            <v>14.1</v>
          </cell>
          <cell r="S51">
            <v>10.9</v>
          </cell>
          <cell r="AD51">
            <v>3540.23</v>
          </cell>
          <cell r="AG51">
            <v>217.13</v>
          </cell>
          <cell r="AI51">
            <v>529.16</v>
          </cell>
          <cell r="AJ51">
            <v>14.1</v>
          </cell>
          <cell r="AK51">
            <v>10.9</v>
          </cell>
          <cell r="BB51">
            <v>38</v>
          </cell>
          <cell r="BC51">
            <v>49</v>
          </cell>
        </row>
        <row r="52">
          <cell r="B52">
            <v>3</v>
          </cell>
          <cell r="G52">
            <v>42</v>
          </cell>
          <cell r="H52" t="str">
            <v>F</v>
          </cell>
          <cell r="P52">
            <v>463.9854545</v>
          </cell>
          <cell r="R52">
            <v>14.1</v>
          </cell>
          <cell r="S52">
            <v>10.9</v>
          </cell>
          <cell r="AD52">
            <v>3537.68</v>
          </cell>
          <cell r="AG52">
            <v>216.98</v>
          </cell>
          <cell r="AI52">
            <v>528.34</v>
          </cell>
          <cell r="AJ52">
            <v>14.1</v>
          </cell>
          <cell r="AK52">
            <v>10.9</v>
          </cell>
          <cell r="BB52">
            <v>42</v>
          </cell>
          <cell r="BC52">
            <v>53</v>
          </cell>
        </row>
        <row r="53">
          <cell r="B53">
            <v>3</v>
          </cell>
          <cell r="G53">
            <v>31</v>
          </cell>
          <cell r="H53" t="str">
            <v>F</v>
          </cell>
          <cell r="P53">
            <v>405.92</v>
          </cell>
          <cell r="R53">
            <v>14.1</v>
          </cell>
          <cell r="S53">
            <v>10.9</v>
          </cell>
          <cell r="AD53">
            <v>3482.41</v>
          </cell>
          <cell r="AG53">
            <v>213.58</v>
          </cell>
          <cell r="AI53">
            <v>429.96</v>
          </cell>
          <cell r="AJ53">
            <v>14.1</v>
          </cell>
          <cell r="AK53">
            <v>10.9</v>
          </cell>
          <cell r="BB53">
            <v>31</v>
          </cell>
          <cell r="BC53">
            <v>42</v>
          </cell>
        </row>
        <row r="54">
          <cell r="B54">
            <v>3</v>
          </cell>
          <cell r="G54">
            <v>53</v>
          </cell>
          <cell r="H54" t="str">
            <v>F</v>
          </cell>
          <cell r="P54">
            <v>475.34454549999998</v>
          </cell>
          <cell r="R54">
            <v>14.1</v>
          </cell>
          <cell r="S54">
            <v>10.9</v>
          </cell>
          <cell r="AD54">
            <v>3030.44</v>
          </cell>
          <cell r="AG54">
            <v>185.86</v>
          </cell>
          <cell r="AI54">
            <v>508.24</v>
          </cell>
          <cell r="AJ54">
            <v>14.1</v>
          </cell>
          <cell r="AK54">
            <v>10.9</v>
          </cell>
          <cell r="BB54">
            <v>53</v>
          </cell>
          <cell r="BC54">
            <v>64</v>
          </cell>
        </row>
        <row r="55">
          <cell r="B55">
            <v>3</v>
          </cell>
          <cell r="G55">
            <v>54</v>
          </cell>
          <cell r="H55" t="str">
            <v>F</v>
          </cell>
          <cell r="P55">
            <v>478.21636360000002</v>
          </cell>
          <cell r="R55">
            <v>14.2</v>
          </cell>
          <cell r="S55">
            <v>10.8</v>
          </cell>
          <cell r="AD55">
            <v>3035.02</v>
          </cell>
          <cell r="AG55">
            <v>186.15</v>
          </cell>
          <cell r="AI55">
            <v>521.46</v>
          </cell>
          <cell r="AJ55">
            <v>14.2</v>
          </cell>
          <cell r="AK55">
            <v>10.8</v>
          </cell>
          <cell r="BB55">
            <v>54</v>
          </cell>
          <cell r="BC55">
            <v>65</v>
          </cell>
        </row>
        <row r="56">
          <cell r="B56">
            <v>3</v>
          </cell>
          <cell r="G56">
            <v>40</v>
          </cell>
          <cell r="H56" t="str">
            <v>F</v>
          </cell>
          <cell r="P56">
            <v>406.3809091</v>
          </cell>
          <cell r="R56">
            <v>14.2</v>
          </cell>
          <cell r="S56">
            <v>10.8</v>
          </cell>
          <cell r="AD56">
            <v>3326.02</v>
          </cell>
          <cell r="AG56">
            <v>203.99</v>
          </cell>
          <cell r="AI56">
            <v>499.2</v>
          </cell>
          <cell r="AJ56">
            <v>14.2</v>
          </cell>
          <cell r="AK56">
            <v>10.8</v>
          </cell>
          <cell r="BB56">
            <v>40</v>
          </cell>
          <cell r="BC56">
            <v>51</v>
          </cell>
        </row>
        <row r="57">
          <cell r="B57">
            <v>3</v>
          </cell>
          <cell r="G57">
            <v>61</v>
          </cell>
          <cell r="H57" t="str">
            <v>F</v>
          </cell>
          <cell r="P57">
            <v>428.39090909999999</v>
          </cell>
          <cell r="R57">
            <v>14.2</v>
          </cell>
          <cell r="S57">
            <v>10.8</v>
          </cell>
          <cell r="AD57">
            <v>1357.05</v>
          </cell>
          <cell r="AG57">
            <v>83.23</v>
          </cell>
          <cell r="AI57">
            <v>241.8</v>
          </cell>
          <cell r="AJ57">
            <v>14.2</v>
          </cell>
          <cell r="AK57">
            <v>10.8</v>
          </cell>
          <cell r="BB57">
            <v>61</v>
          </cell>
          <cell r="BC57">
            <v>70</v>
          </cell>
        </row>
        <row r="58">
          <cell r="B58">
            <v>3</v>
          </cell>
          <cell r="G58">
            <v>54</v>
          </cell>
          <cell r="H58" t="str">
            <v>F</v>
          </cell>
          <cell r="P58">
            <v>467.41</v>
          </cell>
          <cell r="R58">
            <v>14.2</v>
          </cell>
          <cell r="S58">
            <v>10.8</v>
          </cell>
          <cell r="AD58">
            <v>2982.15</v>
          </cell>
          <cell r="AG58">
            <v>182.9</v>
          </cell>
          <cell r="AI58">
            <v>512.86</v>
          </cell>
          <cell r="AJ58">
            <v>14.2</v>
          </cell>
          <cell r="AK58">
            <v>10.8</v>
          </cell>
          <cell r="BB58">
            <v>54</v>
          </cell>
          <cell r="BC58">
            <v>65</v>
          </cell>
        </row>
        <row r="59">
          <cell r="B59">
            <v>3</v>
          </cell>
          <cell r="G59">
            <v>38</v>
          </cell>
          <cell r="H59" t="str">
            <v>F</v>
          </cell>
          <cell r="P59">
            <v>448.34636360000002</v>
          </cell>
          <cell r="R59">
            <v>14.2</v>
          </cell>
          <cell r="S59">
            <v>10.8</v>
          </cell>
          <cell r="AD59">
            <v>3555.23</v>
          </cell>
          <cell r="AG59">
            <v>218.06</v>
          </cell>
          <cell r="AI59">
            <v>531.83000000000004</v>
          </cell>
          <cell r="AJ59">
            <v>14.2</v>
          </cell>
          <cell r="AK59">
            <v>10.8</v>
          </cell>
          <cell r="BB59">
            <v>38</v>
          </cell>
          <cell r="BC59">
            <v>49</v>
          </cell>
        </row>
        <row r="60">
          <cell r="B60">
            <v>3</v>
          </cell>
          <cell r="G60">
            <v>52</v>
          </cell>
          <cell r="H60" t="str">
            <v>F</v>
          </cell>
          <cell r="P60">
            <v>432.08</v>
          </cell>
          <cell r="R60">
            <v>14.2</v>
          </cell>
          <cell r="S60">
            <v>10.8</v>
          </cell>
          <cell r="AD60">
            <v>2889.5</v>
          </cell>
          <cell r="AG60">
            <v>177.22</v>
          </cell>
          <cell r="AI60">
            <v>476.47</v>
          </cell>
          <cell r="AJ60">
            <v>14.2</v>
          </cell>
          <cell r="AK60">
            <v>10.8</v>
          </cell>
          <cell r="BB60">
            <v>52</v>
          </cell>
          <cell r="BC60">
            <v>63</v>
          </cell>
        </row>
        <row r="61">
          <cell r="B61">
            <v>3</v>
          </cell>
          <cell r="G61">
            <v>57</v>
          </cell>
          <cell r="H61" t="str">
            <v>F</v>
          </cell>
          <cell r="P61">
            <v>456.59545450000002</v>
          </cell>
          <cell r="R61">
            <v>14.2</v>
          </cell>
          <cell r="S61">
            <v>10.8</v>
          </cell>
          <cell r="AD61">
            <v>2439.16</v>
          </cell>
          <cell r="AG61">
            <v>149.6</v>
          </cell>
          <cell r="AI61">
            <v>466.02</v>
          </cell>
          <cell r="AJ61">
            <v>14.2</v>
          </cell>
          <cell r="AK61">
            <v>10.8</v>
          </cell>
          <cell r="BB61">
            <v>57</v>
          </cell>
          <cell r="BC61">
            <v>68</v>
          </cell>
        </row>
        <row r="62">
          <cell r="B62">
            <v>3</v>
          </cell>
          <cell r="G62">
            <v>37</v>
          </cell>
          <cell r="H62" t="str">
            <v>F</v>
          </cell>
          <cell r="P62">
            <v>472.5136364</v>
          </cell>
          <cell r="R62">
            <v>14.2</v>
          </cell>
          <cell r="S62">
            <v>10.8</v>
          </cell>
          <cell r="AD62">
            <v>3672.44</v>
          </cell>
          <cell r="AG62">
            <v>225.24</v>
          </cell>
          <cell r="AI62">
            <v>548.30999999999995</v>
          </cell>
          <cell r="AJ62">
            <v>14.2</v>
          </cell>
          <cell r="AK62">
            <v>10.8</v>
          </cell>
          <cell r="BB62">
            <v>37</v>
          </cell>
          <cell r="BC62">
            <v>48</v>
          </cell>
        </row>
        <row r="63">
          <cell r="B63">
            <v>3</v>
          </cell>
          <cell r="G63">
            <v>54</v>
          </cell>
          <cell r="H63" t="str">
            <v>F</v>
          </cell>
          <cell r="P63">
            <v>464.37</v>
          </cell>
          <cell r="R63">
            <v>14.2</v>
          </cell>
          <cell r="S63">
            <v>10.8</v>
          </cell>
          <cell r="AD63">
            <v>2967.08</v>
          </cell>
          <cell r="AG63">
            <v>181.98</v>
          </cell>
          <cell r="AI63">
            <v>510.65</v>
          </cell>
          <cell r="AJ63">
            <v>14.2</v>
          </cell>
          <cell r="AK63">
            <v>10.8</v>
          </cell>
          <cell r="BB63">
            <v>54</v>
          </cell>
          <cell r="BC63">
            <v>65</v>
          </cell>
        </row>
        <row r="64">
          <cell r="B64">
            <v>3</v>
          </cell>
          <cell r="G64">
            <v>34</v>
          </cell>
          <cell r="H64" t="str">
            <v>F</v>
          </cell>
          <cell r="P64">
            <v>449.0027273</v>
          </cell>
          <cell r="R64">
            <v>14.2</v>
          </cell>
          <cell r="S64">
            <v>10.8</v>
          </cell>
          <cell r="AD64">
            <v>3564.12</v>
          </cell>
          <cell r="AG64">
            <v>218.6</v>
          </cell>
          <cell r="AI64">
            <v>539.07000000000005</v>
          </cell>
          <cell r="AJ64">
            <v>14.2</v>
          </cell>
          <cell r="AK64">
            <v>10.8</v>
          </cell>
          <cell r="BB64">
            <v>34</v>
          </cell>
          <cell r="BC64">
            <v>45</v>
          </cell>
        </row>
        <row r="65">
          <cell r="B65">
            <v>3</v>
          </cell>
          <cell r="G65">
            <v>44</v>
          </cell>
          <cell r="H65" t="str">
            <v>F</v>
          </cell>
          <cell r="P65">
            <v>471.65454549999998</v>
          </cell>
          <cell r="R65">
            <v>14.2</v>
          </cell>
          <cell r="S65">
            <v>10.8</v>
          </cell>
          <cell r="AD65">
            <v>3510.56</v>
          </cell>
          <cell r="AG65">
            <v>215.31</v>
          </cell>
          <cell r="AI65">
            <v>527.16</v>
          </cell>
          <cell r="AJ65">
            <v>14.2</v>
          </cell>
          <cell r="AK65">
            <v>10.8</v>
          </cell>
          <cell r="BB65">
            <v>44</v>
          </cell>
          <cell r="BC65">
            <v>55</v>
          </cell>
        </row>
        <row r="66">
          <cell r="B66">
            <v>3</v>
          </cell>
          <cell r="G66">
            <v>49</v>
          </cell>
          <cell r="H66" t="str">
            <v>F</v>
          </cell>
          <cell r="P66">
            <v>459.72636360000001</v>
          </cell>
          <cell r="R66">
            <v>14.2</v>
          </cell>
          <cell r="S66">
            <v>10.8</v>
          </cell>
          <cell r="AD66">
            <v>3072.35</v>
          </cell>
          <cell r="AG66">
            <v>188.44</v>
          </cell>
          <cell r="AI66">
            <v>481.81</v>
          </cell>
          <cell r="AJ66">
            <v>14.2</v>
          </cell>
          <cell r="AK66">
            <v>10.8</v>
          </cell>
          <cell r="BB66">
            <v>49</v>
          </cell>
          <cell r="BC66">
            <v>60</v>
          </cell>
        </row>
        <row r="67">
          <cell r="B67">
            <v>3</v>
          </cell>
          <cell r="G67">
            <v>37</v>
          </cell>
          <cell r="H67" t="str">
            <v>F</v>
          </cell>
          <cell r="P67">
            <v>471.98363640000002</v>
          </cell>
          <cell r="R67">
            <v>14.3</v>
          </cell>
          <cell r="S67">
            <v>10.7</v>
          </cell>
          <cell r="AD67">
            <v>3682.07</v>
          </cell>
          <cell r="AG67">
            <v>225.83</v>
          </cell>
          <cell r="AI67">
            <v>550.53</v>
          </cell>
          <cell r="AJ67">
            <v>14.3</v>
          </cell>
          <cell r="AK67">
            <v>10.7</v>
          </cell>
          <cell r="BB67">
            <v>37</v>
          </cell>
          <cell r="BC67">
            <v>48</v>
          </cell>
        </row>
        <row r="68">
          <cell r="B68">
            <v>3</v>
          </cell>
          <cell r="G68">
            <v>40</v>
          </cell>
          <cell r="H68" t="str">
            <v>F</v>
          </cell>
          <cell r="P68">
            <v>428.25727269999999</v>
          </cell>
          <cell r="R68">
            <v>14.3</v>
          </cell>
          <cell r="S68">
            <v>10.7</v>
          </cell>
          <cell r="AD68">
            <v>3441.83</v>
          </cell>
          <cell r="AG68">
            <v>211.1</v>
          </cell>
          <cell r="AI68">
            <v>515.13</v>
          </cell>
          <cell r="AJ68">
            <v>14.3</v>
          </cell>
          <cell r="AK68">
            <v>10.7</v>
          </cell>
          <cell r="BB68">
            <v>40</v>
          </cell>
          <cell r="BC68">
            <v>51</v>
          </cell>
        </row>
        <row r="69">
          <cell r="B69">
            <v>3</v>
          </cell>
          <cell r="G69">
            <v>44</v>
          </cell>
          <cell r="H69" t="str">
            <v>F</v>
          </cell>
          <cell r="P69">
            <v>479.53909090000002</v>
          </cell>
          <cell r="R69">
            <v>14.3</v>
          </cell>
          <cell r="S69">
            <v>10.7</v>
          </cell>
          <cell r="AD69">
            <v>3561.14</v>
          </cell>
          <cell r="AG69">
            <v>218.42</v>
          </cell>
          <cell r="AI69">
            <v>534.32000000000005</v>
          </cell>
          <cell r="AJ69">
            <v>14.3</v>
          </cell>
          <cell r="AK69">
            <v>10.7</v>
          </cell>
          <cell r="BB69">
            <v>44</v>
          </cell>
          <cell r="BC69">
            <v>55</v>
          </cell>
        </row>
        <row r="70">
          <cell r="B70">
            <v>3</v>
          </cell>
          <cell r="G70">
            <v>53</v>
          </cell>
          <cell r="H70" t="str">
            <v>F</v>
          </cell>
          <cell r="P70">
            <v>462.08272729999999</v>
          </cell>
          <cell r="R70">
            <v>14.3</v>
          </cell>
          <cell r="S70">
            <v>10.7</v>
          </cell>
          <cell r="AD70">
            <v>2985.99</v>
          </cell>
          <cell r="AG70">
            <v>183.14</v>
          </cell>
          <cell r="AI70">
            <v>501.42</v>
          </cell>
          <cell r="AJ70">
            <v>14.3</v>
          </cell>
          <cell r="AK70">
            <v>10.7</v>
          </cell>
          <cell r="BB70">
            <v>53</v>
          </cell>
          <cell r="BC70">
            <v>64</v>
          </cell>
        </row>
        <row r="71">
          <cell r="B71">
            <v>3</v>
          </cell>
          <cell r="G71">
            <v>40</v>
          </cell>
          <cell r="H71" t="str">
            <v>F</v>
          </cell>
          <cell r="P71">
            <v>429.17909090000001</v>
          </cell>
          <cell r="R71">
            <v>14.3</v>
          </cell>
          <cell r="S71">
            <v>10.7</v>
          </cell>
          <cell r="AD71">
            <v>3445.89</v>
          </cell>
          <cell r="AG71">
            <v>211.35</v>
          </cell>
          <cell r="AI71">
            <v>516.04</v>
          </cell>
          <cell r="AJ71">
            <v>14.3</v>
          </cell>
          <cell r="AK71">
            <v>10.7</v>
          </cell>
          <cell r="BB71">
            <v>40</v>
          </cell>
          <cell r="BC71">
            <v>51</v>
          </cell>
        </row>
        <row r="72">
          <cell r="B72">
            <v>3</v>
          </cell>
          <cell r="G72">
            <v>50</v>
          </cell>
          <cell r="H72" t="str">
            <v>F</v>
          </cell>
          <cell r="P72">
            <v>481.8836364</v>
          </cell>
          <cell r="R72">
            <v>14.3</v>
          </cell>
          <cell r="S72">
            <v>10.7</v>
          </cell>
          <cell r="AD72">
            <v>3194.14</v>
          </cell>
          <cell r="AG72">
            <v>195.9</v>
          </cell>
          <cell r="AI72">
            <v>506.62</v>
          </cell>
          <cell r="AJ72">
            <v>14.3</v>
          </cell>
          <cell r="AK72">
            <v>10.7</v>
          </cell>
          <cell r="BB72">
            <v>50</v>
          </cell>
          <cell r="BC72">
            <v>61</v>
          </cell>
        </row>
        <row r="73">
          <cell r="B73">
            <v>3</v>
          </cell>
          <cell r="G73">
            <v>45</v>
          </cell>
          <cell r="H73" t="str">
            <v>F</v>
          </cell>
          <cell r="P73">
            <v>472.22</v>
          </cell>
          <cell r="R73">
            <v>14.3</v>
          </cell>
          <cell r="S73">
            <v>10.7</v>
          </cell>
          <cell r="AD73">
            <v>3474.87</v>
          </cell>
          <cell r="AG73">
            <v>213.12</v>
          </cell>
          <cell r="AI73">
            <v>524.65</v>
          </cell>
          <cell r="AJ73">
            <v>14.3</v>
          </cell>
          <cell r="AK73">
            <v>10.7</v>
          </cell>
          <cell r="BB73">
            <v>45</v>
          </cell>
          <cell r="BC73">
            <v>56</v>
          </cell>
        </row>
        <row r="74">
          <cell r="B74">
            <v>3</v>
          </cell>
          <cell r="G74">
            <v>44</v>
          </cell>
          <cell r="H74" t="str">
            <v>F</v>
          </cell>
          <cell r="P74">
            <v>432.16272729999997</v>
          </cell>
          <cell r="R74">
            <v>14.3</v>
          </cell>
          <cell r="S74">
            <v>10.7</v>
          </cell>
          <cell r="AD74">
            <v>3328.23</v>
          </cell>
          <cell r="AG74">
            <v>204.13</v>
          </cell>
          <cell r="AI74">
            <v>501.95</v>
          </cell>
          <cell r="AJ74">
            <v>14.3</v>
          </cell>
          <cell r="AK74">
            <v>10.7</v>
          </cell>
          <cell r="BB74">
            <v>44</v>
          </cell>
          <cell r="BC74">
            <v>55</v>
          </cell>
        </row>
        <row r="75">
          <cell r="B75">
            <v>3</v>
          </cell>
          <cell r="G75">
            <v>37</v>
          </cell>
          <cell r="H75" t="str">
            <v>F</v>
          </cell>
          <cell r="P75">
            <v>475.52818180000003</v>
          </cell>
          <cell r="R75">
            <v>14.3</v>
          </cell>
          <cell r="S75">
            <v>10.7</v>
          </cell>
          <cell r="AD75">
            <v>3698.72</v>
          </cell>
          <cell r="AG75">
            <v>226.85</v>
          </cell>
          <cell r="AI75">
            <v>551.94000000000005</v>
          </cell>
          <cell r="AJ75">
            <v>14.3</v>
          </cell>
          <cell r="AK75">
            <v>10.7</v>
          </cell>
          <cell r="BB75">
            <v>37</v>
          </cell>
          <cell r="BC75">
            <v>48</v>
          </cell>
        </row>
        <row r="76">
          <cell r="B76">
            <v>3</v>
          </cell>
          <cell r="G76">
            <v>45</v>
          </cell>
          <cell r="H76" t="str">
            <v>F</v>
          </cell>
          <cell r="P76">
            <v>465.18181820000001</v>
          </cell>
          <cell r="R76">
            <v>14.3</v>
          </cell>
          <cell r="S76">
            <v>10.7</v>
          </cell>
          <cell r="AD76">
            <v>3440.14</v>
          </cell>
          <cell r="AG76">
            <v>210.99</v>
          </cell>
          <cell r="AI76">
            <v>520.16999999999996</v>
          </cell>
          <cell r="AJ76">
            <v>14.3</v>
          </cell>
          <cell r="AK76">
            <v>10.7</v>
          </cell>
          <cell r="BB76">
            <v>45</v>
          </cell>
          <cell r="BC76">
            <v>56</v>
          </cell>
        </row>
        <row r="77">
          <cell r="B77">
            <v>3</v>
          </cell>
          <cell r="G77">
            <v>39</v>
          </cell>
          <cell r="H77" t="str">
            <v>F</v>
          </cell>
          <cell r="P77">
            <v>435.04454550000003</v>
          </cell>
          <cell r="R77">
            <v>12.5</v>
          </cell>
          <cell r="S77">
            <v>12.5</v>
          </cell>
          <cell r="AD77">
            <v>2628.24</v>
          </cell>
          <cell r="AG77">
            <v>161.19</v>
          </cell>
          <cell r="AI77">
            <v>421.37</v>
          </cell>
          <cell r="AJ77">
            <v>2.7</v>
          </cell>
          <cell r="AK77">
            <v>22.3</v>
          </cell>
          <cell r="BB77">
            <v>39</v>
          </cell>
          <cell r="BC77">
            <v>52</v>
          </cell>
        </row>
        <row r="78">
          <cell r="B78">
            <v>3</v>
          </cell>
          <cell r="G78">
            <v>53</v>
          </cell>
          <cell r="H78" t="str">
            <v>F</v>
          </cell>
          <cell r="P78">
            <v>453.81727269999999</v>
          </cell>
          <cell r="R78">
            <v>14.3</v>
          </cell>
          <cell r="S78">
            <v>10.7</v>
          </cell>
          <cell r="AD78">
            <v>2945.75</v>
          </cell>
          <cell r="AG78">
            <v>180.67</v>
          </cell>
          <cell r="AI78">
            <v>494.58</v>
          </cell>
          <cell r="AJ78">
            <v>14.3</v>
          </cell>
          <cell r="AK78">
            <v>10.7</v>
          </cell>
          <cell r="BB78">
            <v>53</v>
          </cell>
          <cell r="BC78">
            <v>64</v>
          </cell>
        </row>
        <row r="79">
          <cell r="B79">
            <v>3</v>
          </cell>
          <cell r="G79">
            <v>43</v>
          </cell>
          <cell r="H79" t="str">
            <v>F</v>
          </cell>
          <cell r="P79">
            <v>434.37</v>
          </cell>
          <cell r="R79">
            <v>14.3</v>
          </cell>
          <cell r="S79">
            <v>10.7</v>
          </cell>
          <cell r="AD79">
            <v>3380.67</v>
          </cell>
          <cell r="AG79">
            <v>207.34</v>
          </cell>
          <cell r="AI79">
            <v>508.11</v>
          </cell>
          <cell r="AJ79">
            <v>14.3</v>
          </cell>
          <cell r="AK79">
            <v>10.7</v>
          </cell>
          <cell r="BB79">
            <v>43</v>
          </cell>
          <cell r="BC79">
            <v>54</v>
          </cell>
        </row>
        <row r="80">
          <cell r="B80">
            <v>3</v>
          </cell>
          <cell r="G80">
            <v>34</v>
          </cell>
          <cell r="H80" t="str">
            <v>F</v>
          </cell>
          <cell r="P80">
            <v>472.73090910000002</v>
          </cell>
          <cell r="R80">
            <v>14.3</v>
          </cell>
          <cell r="S80">
            <v>10.7</v>
          </cell>
          <cell r="AD80">
            <v>3680.3</v>
          </cell>
          <cell r="AG80">
            <v>225.72</v>
          </cell>
          <cell r="AI80">
            <v>555.02</v>
          </cell>
          <cell r="AJ80">
            <v>14.3</v>
          </cell>
          <cell r="AK80">
            <v>10.7</v>
          </cell>
          <cell r="BB80">
            <v>34</v>
          </cell>
          <cell r="BC80">
            <v>45</v>
          </cell>
        </row>
        <row r="81">
          <cell r="B81">
            <v>3</v>
          </cell>
          <cell r="G81">
            <v>37</v>
          </cell>
          <cell r="H81" t="str">
            <v>F</v>
          </cell>
          <cell r="P81">
            <v>508.25909089999999</v>
          </cell>
          <cell r="R81">
            <v>14.3</v>
          </cell>
          <cell r="S81">
            <v>10.7</v>
          </cell>
          <cell r="AD81">
            <v>3849.2</v>
          </cell>
          <cell r="AG81">
            <v>236.08</v>
          </cell>
          <cell r="AI81">
            <v>572.71</v>
          </cell>
          <cell r="AJ81">
            <v>14.3</v>
          </cell>
          <cell r="AK81">
            <v>10.7</v>
          </cell>
          <cell r="BB81">
            <v>37</v>
          </cell>
          <cell r="BC81">
            <v>48</v>
          </cell>
        </row>
        <row r="82">
          <cell r="B82">
            <v>3</v>
          </cell>
          <cell r="G82">
            <v>38</v>
          </cell>
          <cell r="H82" t="str">
            <v>F</v>
          </cell>
          <cell r="P82">
            <v>609.5136364</v>
          </cell>
          <cell r="R82">
            <v>14.3</v>
          </cell>
          <cell r="S82">
            <v>10.7</v>
          </cell>
          <cell r="AD82">
            <v>4318.6899999999996</v>
          </cell>
          <cell r="AG82">
            <v>264.88</v>
          </cell>
          <cell r="AI82">
            <v>635.54</v>
          </cell>
          <cell r="AJ82">
            <v>14.3</v>
          </cell>
          <cell r="AK82">
            <v>10.7</v>
          </cell>
          <cell r="BB82">
            <v>38</v>
          </cell>
          <cell r="BC82">
            <v>49</v>
          </cell>
        </row>
        <row r="83">
          <cell r="B83">
            <v>3</v>
          </cell>
          <cell r="G83">
            <v>41</v>
          </cell>
          <cell r="H83" t="str">
            <v>F</v>
          </cell>
          <cell r="P83">
            <v>456.83454549999999</v>
          </cell>
          <cell r="R83">
            <v>14.3</v>
          </cell>
          <cell r="S83">
            <v>10.7</v>
          </cell>
          <cell r="AD83">
            <v>3555.61</v>
          </cell>
          <cell r="AG83">
            <v>218.07</v>
          </cell>
          <cell r="AI83">
            <v>530.94000000000005</v>
          </cell>
          <cell r="AJ83">
            <v>14.3</v>
          </cell>
          <cell r="AK83">
            <v>10.7</v>
          </cell>
          <cell r="BB83">
            <v>41</v>
          </cell>
          <cell r="BC83">
            <v>52</v>
          </cell>
        </row>
        <row r="84">
          <cell r="B84">
            <v>3</v>
          </cell>
          <cell r="G84">
            <v>51</v>
          </cell>
          <cell r="H84" t="str">
            <v>F</v>
          </cell>
          <cell r="P84">
            <v>559.19909089999999</v>
          </cell>
          <cell r="R84">
            <v>14.3</v>
          </cell>
          <cell r="S84">
            <v>10.7</v>
          </cell>
          <cell r="AD84">
            <v>3560.41</v>
          </cell>
          <cell r="AG84">
            <v>218.37</v>
          </cell>
          <cell r="AI84">
            <v>571.12</v>
          </cell>
          <cell r="AJ84">
            <v>14.3</v>
          </cell>
          <cell r="AK84">
            <v>10.7</v>
          </cell>
          <cell r="BB84">
            <v>51</v>
          </cell>
          <cell r="BC84">
            <v>62</v>
          </cell>
        </row>
        <row r="85">
          <cell r="B85">
            <v>3</v>
          </cell>
          <cell r="G85">
            <v>50</v>
          </cell>
          <cell r="H85" t="str">
            <v>F</v>
          </cell>
          <cell r="P85">
            <v>442.66</v>
          </cell>
          <cell r="R85">
            <v>14.3</v>
          </cell>
          <cell r="S85">
            <v>10.7</v>
          </cell>
          <cell r="AD85">
            <v>3003.65</v>
          </cell>
          <cell r="AG85">
            <v>184.22</v>
          </cell>
          <cell r="AI85">
            <v>478.29</v>
          </cell>
          <cell r="AJ85">
            <v>14.3</v>
          </cell>
          <cell r="AK85">
            <v>10.7</v>
          </cell>
          <cell r="BB85">
            <v>50</v>
          </cell>
          <cell r="BC85">
            <v>61</v>
          </cell>
        </row>
        <row r="86">
          <cell r="B86">
            <v>3</v>
          </cell>
          <cell r="G86">
            <v>45</v>
          </cell>
          <cell r="H86" t="str">
            <v>F</v>
          </cell>
          <cell r="P86">
            <v>497.2527273</v>
          </cell>
          <cell r="R86">
            <v>14.3</v>
          </cell>
          <cell r="S86">
            <v>10.7</v>
          </cell>
          <cell r="AD86">
            <v>3598.33</v>
          </cell>
          <cell r="AG86">
            <v>220.69</v>
          </cell>
          <cell r="AI86">
            <v>541.71</v>
          </cell>
          <cell r="AJ86">
            <v>14.3</v>
          </cell>
          <cell r="AK86">
            <v>10.7</v>
          </cell>
          <cell r="BB86">
            <v>45</v>
          </cell>
          <cell r="BC86">
            <v>56</v>
          </cell>
        </row>
        <row r="87">
          <cell r="B87">
            <v>3</v>
          </cell>
          <cell r="G87">
            <v>47</v>
          </cell>
          <cell r="H87" t="str">
            <v>F</v>
          </cell>
          <cell r="P87">
            <v>466.54</v>
          </cell>
          <cell r="R87">
            <v>14.3</v>
          </cell>
          <cell r="S87">
            <v>10.7</v>
          </cell>
          <cell r="AD87">
            <v>3314.65</v>
          </cell>
          <cell r="AG87">
            <v>203.29</v>
          </cell>
          <cell r="AI87">
            <v>508.77</v>
          </cell>
          <cell r="AJ87">
            <v>14.3</v>
          </cell>
          <cell r="AK87">
            <v>10.7</v>
          </cell>
          <cell r="BB87">
            <v>47</v>
          </cell>
          <cell r="BC87">
            <v>58</v>
          </cell>
        </row>
        <row r="88">
          <cell r="B88">
            <v>3</v>
          </cell>
          <cell r="G88">
            <v>39</v>
          </cell>
          <cell r="H88" t="str">
            <v>F</v>
          </cell>
          <cell r="P88">
            <v>600.52818179999997</v>
          </cell>
          <cell r="R88">
            <v>14.3</v>
          </cell>
          <cell r="S88">
            <v>10.7</v>
          </cell>
          <cell r="AD88">
            <v>4274.3500000000004</v>
          </cell>
          <cell r="AG88">
            <v>262.14999999999998</v>
          </cell>
          <cell r="AI88">
            <v>628.47</v>
          </cell>
          <cell r="AJ88">
            <v>14.3</v>
          </cell>
          <cell r="AK88">
            <v>10.7</v>
          </cell>
          <cell r="BB88">
            <v>39</v>
          </cell>
          <cell r="BC88">
            <v>50</v>
          </cell>
        </row>
        <row r="89">
          <cell r="B89">
            <v>3</v>
          </cell>
          <cell r="G89">
            <v>54</v>
          </cell>
          <cell r="H89" t="str">
            <v>F</v>
          </cell>
          <cell r="P89">
            <v>432.02727270000003</v>
          </cell>
          <cell r="R89">
            <v>14.3</v>
          </cell>
          <cell r="S89">
            <v>10.7</v>
          </cell>
          <cell r="AD89">
            <v>2817.82</v>
          </cell>
          <cell r="AG89">
            <v>172.82</v>
          </cell>
          <cell r="AI89">
            <v>486.34</v>
          </cell>
          <cell r="AJ89">
            <v>14.3</v>
          </cell>
          <cell r="AK89">
            <v>10.7</v>
          </cell>
          <cell r="BB89">
            <v>54</v>
          </cell>
          <cell r="BC89">
            <v>65</v>
          </cell>
        </row>
        <row r="90">
          <cell r="B90">
            <v>3</v>
          </cell>
          <cell r="G90">
            <v>45</v>
          </cell>
          <cell r="H90" t="str">
            <v>F</v>
          </cell>
          <cell r="P90">
            <v>442.12636359999999</v>
          </cell>
          <cell r="R90">
            <v>14.3</v>
          </cell>
          <cell r="S90">
            <v>10.7</v>
          </cell>
          <cell r="AD90">
            <v>3326.67</v>
          </cell>
          <cell r="AG90">
            <v>204.03</v>
          </cell>
          <cell r="AI90">
            <v>503.99</v>
          </cell>
          <cell r="AJ90">
            <v>14.3</v>
          </cell>
          <cell r="AK90">
            <v>10.7</v>
          </cell>
          <cell r="BB90">
            <v>45</v>
          </cell>
          <cell r="BC90">
            <v>56</v>
          </cell>
        </row>
        <row r="91">
          <cell r="B91">
            <v>3</v>
          </cell>
          <cell r="G91">
            <v>52</v>
          </cell>
          <cell r="H91" t="str">
            <v>F</v>
          </cell>
          <cell r="P91">
            <v>438.24</v>
          </cell>
          <cell r="R91">
            <v>14.3</v>
          </cell>
          <cell r="S91">
            <v>10.7</v>
          </cell>
          <cell r="AD91">
            <v>2929.25</v>
          </cell>
          <cell r="AG91">
            <v>179.66</v>
          </cell>
          <cell r="AI91">
            <v>483.29</v>
          </cell>
          <cell r="AJ91">
            <v>14.3</v>
          </cell>
          <cell r="AK91">
            <v>10.7</v>
          </cell>
          <cell r="BB91">
            <v>52</v>
          </cell>
          <cell r="BC91">
            <v>63</v>
          </cell>
        </row>
        <row r="92">
          <cell r="B92">
            <v>3</v>
          </cell>
          <cell r="G92">
            <v>43</v>
          </cell>
          <cell r="H92" t="str">
            <v>F</v>
          </cell>
          <cell r="P92">
            <v>431.3072727</v>
          </cell>
          <cell r="R92">
            <v>14.3</v>
          </cell>
          <cell r="S92">
            <v>10.7</v>
          </cell>
          <cell r="AD92">
            <v>3365.93</v>
          </cell>
          <cell r="AG92">
            <v>206.44</v>
          </cell>
          <cell r="AI92">
            <v>505.87</v>
          </cell>
          <cell r="AJ92">
            <v>14.3</v>
          </cell>
          <cell r="AK92">
            <v>10.7</v>
          </cell>
          <cell r="BB92">
            <v>43</v>
          </cell>
          <cell r="BC92">
            <v>54</v>
          </cell>
        </row>
        <row r="93">
          <cell r="B93">
            <v>3</v>
          </cell>
          <cell r="G93">
            <v>39</v>
          </cell>
          <cell r="H93" t="str">
            <v>F</v>
          </cell>
          <cell r="P93">
            <v>448.45272729999999</v>
          </cell>
          <cell r="R93">
            <v>14.3</v>
          </cell>
          <cell r="S93">
            <v>10.7</v>
          </cell>
          <cell r="AD93">
            <v>3556.09</v>
          </cell>
          <cell r="AG93">
            <v>218.1</v>
          </cell>
          <cell r="AI93">
            <v>531.01</v>
          </cell>
          <cell r="AJ93">
            <v>14.3</v>
          </cell>
          <cell r="AK93">
            <v>10.7</v>
          </cell>
          <cell r="BB93">
            <v>39</v>
          </cell>
          <cell r="BC93">
            <v>50</v>
          </cell>
        </row>
        <row r="94">
          <cell r="B94">
            <v>3</v>
          </cell>
          <cell r="G94">
            <v>57</v>
          </cell>
          <cell r="H94" t="str">
            <v>F</v>
          </cell>
          <cell r="P94">
            <v>460.07636359999998</v>
          </cell>
          <cell r="R94">
            <v>14.3</v>
          </cell>
          <cell r="S94">
            <v>10.7</v>
          </cell>
          <cell r="AD94">
            <v>2462.14</v>
          </cell>
          <cell r="AG94">
            <v>151.01</v>
          </cell>
          <cell r="AI94">
            <v>470.45</v>
          </cell>
          <cell r="AJ94">
            <v>14.3</v>
          </cell>
          <cell r="AK94">
            <v>10.7</v>
          </cell>
          <cell r="BB94">
            <v>57</v>
          </cell>
          <cell r="BC94">
            <v>68</v>
          </cell>
        </row>
        <row r="95">
          <cell r="B95">
            <v>3</v>
          </cell>
          <cell r="G95">
            <v>47</v>
          </cell>
          <cell r="H95" t="str">
            <v>F</v>
          </cell>
          <cell r="P95">
            <v>482.39363639999999</v>
          </cell>
          <cell r="R95">
            <v>14.3</v>
          </cell>
          <cell r="S95">
            <v>10.7</v>
          </cell>
          <cell r="AD95">
            <v>3392.33</v>
          </cell>
          <cell r="AG95">
            <v>208.06</v>
          </cell>
          <cell r="AI95">
            <v>519.76</v>
          </cell>
          <cell r="AJ95">
            <v>14.3</v>
          </cell>
          <cell r="AK95">
            <v>10.7</v>
          </cell>
          <cell r="BB95">
            <v>47</v>
          </cell>
          <cell r="BC95">
            <v>58</v>
          </cell>
        </row>
        <row r="96">
          <cell r="B96">
            <v>3</v>
          </cell>
          <cell r="G96">
            <v>63</v>
          </cell>
          <cell r="H96" t="str">
            <v>F</v>
          </cell>
          <cell r="P96">
            <v>466.38636359999998</v>
          </cell>
          <cell r="R96">
            <v>14.4</v>
          </cell>
          <cell r="S96">
            <v>10.6</v>
          </cell>
          <cell r="AD96">
            <v>1363.4</v>
          </cell>
          <cell r="AG96">
            <v>83.62</v>
          </cell>
          <cell r="AI96">
            <v>273.89</v>
          </cell>
          <cell r="AJ96">
            <v>14.4</v>
          </cell>
          <cell r="AK96">
            <v>10.6</v>
          </cell>
          <cell r="BB96">
            <v>63</v>
          </cell>
          <cell r="BC96">
            <v>70</v>
          </cell>
        </row>
        <row r="97">
          <cell r="B97">
            <v>3</v>
          </cell>
          <cell r="G97">
            <v>60</v>
          </cell>
          <cell r="H97" t="str">
            <v>F</v>
          </cell>
          <cell r="P97">
            <v>500.68090910000001</v>
          </cell>
          <cell r="R97">
            <v>14.4</v>
          </cell>
          <cell r="S97">
            <v>10.6</v>
          </cell>
          <cell r="AD97">
            <v>1648.11</v>
          </cell>
          <cell r="AG97">
            <v>101.09</v>
          </cell>
          <cell r="AI97">
            <v>278.04000000000002</v>
          </cell>
          <cell r="AJ97">
            <v>14.4</v>
          </cell>
          <cell r="AK97">
            <v>10.6</v>
          </cell>
          <cell r="BB97">
            <v>60</v>
          </cell>
          <cell r="BC97">
            <v>70</v>
          </cell>
        </row>
        <row r="98">
          <cell r="B98">
            <v>3</v>
          </cell>
          <cell r="G98">
            <v>57</v>
          </cell>
          <cell r="H98" t="str">
            <v>F</v>
          </cell>
          <cell r="P98">
            <v>526.17272730000002</v>
          </cell>
          <cell r="R98">
            <v>14.4</v>
          </cell>
          <cell r="S98">
            <v>10.6</v>
          </cell>
          <cell r="AD98">
            <v>2752.63</v>
          </cell>
          <cell r="AG98">
            <v>168.82</v>
          </cell>
          <cell r="AI98">
            <v>523.70000000000005</v>
          </cell>
          <cell r="AJ98">
            <v>14.4</v>
          </cell>
          <cell r="AK98">
            <v>10.6</v>
          </cell>
          <cell r="BB98">
            <v>57</v>
          </cell>
          <cell r="BC98">
            <v>68</v>
          </cell>
        </row>
        <row r="99">
          <cell r="B99">
            <v>3</v>
          </cell>
          <cell r="G99">
            <v>38</v>
          </cell>
          <cell r="H99" t="str">
            <v>F</v>
          </cell>
          <cell r="P99">
            <v>683.09636360000002</v>
          </cell>
          <cell r="R99">
            <v>14.6</v>
          </cell>
          <cell r="S99">
            <v>10.4</v>
          </cell>
          <cell r="AD99">
            <v>4863.6499999999996</v>
          </cell>
          <cell r="AG99">
            <v>298.3</v>
          </cell>
          <cell r="AI99">
            <v>713.21</v>
          </cell>
          <cell r="AJ99">
            <v>14.6</v>
          </cell>
          <cell r="AK99">
            <v>10.4</v>
          </cell>
          <cell r="BB99">
            <v>38</v>
          </cell>
          <cell r="BC99">
            <v>48</v>
          </cell>
        </row>
        <row r="100">
          <cell r="B100">
            <v>3</v>
          </cell>
          <cell r="G100">
            <v>38</v>
          </cell>
          <cell r="H100" t="str">
            <v>F</v>
          </cell>
          <cell r="P100">
            <v>429.35454549999997</v>
          </cell>
          <cell r="R100">
            <v>15</v>
          </cell>
          <cell r="S100">
            <v>10</v>
          </cell>
          <cell r="AD100">
            <v>3939.17</v>
          </cell>
          <cell r="AG100">
            <v>241.6</v>
          </cell>
          <cell r="AI100">
            <v>573.77</v>
          </cell>
          <cell r="AJ100">
            <v>15</v>
          </cell>
          <cell r="AK100">
            <v>10</v>
          </cell>
          <cell r="BB100">
            <v>38</v>
          </cell>
          <cell r="BC100">
            <v>48</v>
          </cell>
        </row>
        <row r="101">
          <cell r="B101">
            <v>3</v>
          </cell>
          <cell r="G101">
            <v>41</v>
          </cell>
          <cell r="H101" t="str">
            <v>F</v>
          </cell>
          <cell r="P101">
            <v>474.43181820000001</v>
          </cell>
          <cell r="R101">
            <v>15</v>
          </cell>
          <cell r="S101">
            <v>10</v>
          </cell>
          <cell r="AD101">
            <v>4139.2</v>
          </cell>
          <cell r="AG101">
            <v>253.86</v>
          </cell>
          <cell r="AI101">
            <v>599.14</v>
          </cell>
          <cell r="AJ101">
            <v>15</v>
          </cell>
          <cell r="AK101">
            <v>10</v>
          </cell>
          <cell r="BB101">
            <v>41</v>
          </cell>
          <cell r="BC101">
            <v>51</v>
          </cell>
        </row>
        <row r="102">
          <cell r="B102">
            <v>3</v>
          </cell>
          <cell r="G102">
            <v>54</v>
          </cell>
          <cell r="H102" t="str">
            <v>F</v>
          </cell>
          <cell r="P102">
            <v>471.40090909999998</v>
          </cell>
          <cell r="R102">
            <v>15</v>
          </cell>
          <cell r="S102">
            <v>10</v>
          </cell>
          <cell r="AD102">
            <v>3493.77</v>
          </cell>
          <cell r="AG102">
            <v>214.28</v>
          </cell>
          <cell r="AI102">
            <v>585.45000000000005</v>
          </cell>
          <cell r="AJ102">
            <v>15</v>
          </cell>
          <cell r="AK102">
            <v>10</v>
          </cell>
          <cell r="BB102">
            <v>54</v>
          </cell>
          <cell r="BC102">
            <v>64</v>
          </cell>
        </row>
        <row r="103">
          <cell r="B103">
            <v>3</v>
          </cell>
          <cell r="G103">
            <v>49</v>
          </cell>
          <cell r="H103" t="str">
            <v>F</v>
          </cell>
          <cell r="P103">
            <v>450.8663636</v>
          </cell>
          <cell r="R103">
            <v>15</v>
          </cell>
          <cell r="S103">
            <v>10</v>
          </cell>
          <cell r="AD103">
            <v>3588.02</v>
          </cell>
          <cell r="AG103">
            <v>220.06</v>
          </cell>
          <cell r="AI103">
            <v>547.99</v>
          </cell>
          <cell r="AJ103">
            <v>15</v>
          </cell>
          <cell r="AK103">
            <v>10</v>
          </cell>
          <cell r="BB103">
            <v>49</v>
          </cell>
          <cell r="BC103">
            <v>59</v>
          </cell>
        </row>
        <row r="104">
          <cell r="B104">
            <v>3</v>
          </cell>
          <cell r="G104">
            <v>60</v>
          </cell>
          <cell r="H104" t="str">
            <v>F</v>
          </cell>
          <cell r="P104">
            <v>405.92</v>
          </cell>
          <cell r="R104">
            <v>15.2</v>
          </cell>
          <cell r="S104">
            <v>9.8000000000000007</v>
          </cell>
          <cell r="AD104">
            <v>1921.39</v>
          </cell>
          <cell r="AG104">
            <v>117.84</v>
          </cell>
          <cell r="AI104">
            <v>317.77</v>
          </cell>
          <cell r="AJ104">
            <v>15.2</v>
          </cell>
          <cell r="AK104">
            <v>9.8000000000000007</v>
          </cell>
          <cell r="BB104">
            <v>60</v>
          </cell>
          <cell r="BC104">
            <v>70</v>
          </cell>
        </row>
        <row r="105">
          <cell r="B105">
            <v>3</v>
          </cell>
          <cell r="G105">
            <v>34</v>
          </cell>
          <cell r="H105" t="str">
            <v>F</v>
          </cell>
          <cell r="P105">
            <v>502.6945455</v>
          </cell>
          <cell r="R105">
            <v>15.3</v>
          </cell>
          <cell r="S105">
            <v>9.6999999999999993</v>
          </cell>
          <cell r="AD105">
            <v>4341.3500000000004</v>
          </cell>
          <cell r="AG105">
            <v>266.27</v>
          </cell>
          <cell r="AI105">
            <v>633.62</v>
          </cell>
          <cell r="AJ105">
            <v>15.3</v>
          </cell>
          <cell r="AK105">
            <v>9.6999999999999993</v>
          </cell>
          <cell r="BB105">
            <v>34</v>
          </cell>
          <cell r="BC105">
            <v>44</v>
          </cell>
        </row>
        <row r="106">
          <cell r="B106">
            <v>3</v>
          </cell>
          <cell r="G106">
            <v>52</v>
          </cell>
          <cell r="H106" t="str">
            <v>F</v>
          </cell>
          <cell r="P106">
            <v>525.6754545</v>
          </cell>
          <cell r="R106">
            <v>15.3</v>
          </cell>
          <cell r="S106">
            <v>9.6999999999999993</v>
          </cell>
          <cell r="AD106">
            <v>3930.85</v>
          </cell>
          <cell r="AG106">
            <v>241.09</v>
          </cell>
          <cell r="AI106">
            <v>626.67999999999995</v>
          </cell>
          <cell r="AJ106">
            <v>15.3</v>
          </cell>
          <cell r="AK106">
            <v>9.6999999999999993</v>
          </cell>
          <cell r="BB106">
            <v>52</v>
          </cell>
          <cell r="BC106">
            <v>62</v>
          </cell>
        </row>
        <row r="107">
          <cell r="B107">
            <v>3</v>
          </cell>
          <cell r="G107">
            <v>48</v>
          </cell>
          <cell r="H107" t="str">
            <v>F</v>
          </cell>
          <cell r="P107">
            <v>450.16727270000001</v>
          </cell>
          <cell r="R107">
            <v>15.3</v>
          </cell>
          <cell r="S107">
            <v>9.6999999999999993</v>
          </cell>
          <cell r="AD107">
            <v>3714.12</v>
          </cell>
          <cell r="AG107">
            <v>227.79</v>
          </cell>
          <cell r="AI107">
            <v>560.1</v>
          </cell>
          <cell r="AJ107">
            <v>15.3</v>
          </cell>
          <cell r="AK107">
            <v>9.6999999999999993</v>
          </cell>
          <cell r="BB107">
            <v>48</v>
          </cell>
          <cell r="BC107">
            <v>58</v>
          </cell>
        </row>
        <row r="108">
          <cell r="B108">
            <v>3</v>
          </cell>
          <cell r="G108">
            <v>37</v>
          </cell>
          <cell r="H108" t="str">
            <v>F</v>
          </cell>
          <cell r="P108">
            <v>649.15818179999997</v>
          </cell>
          <cell r="R108">
            <v>15.3</v>
          </cell>
          <cell r="S108">
            <v>9.6999999999999993</v>
          </cell>
          <cell r="AD108">
            <v>5122.28</v>
          </cell>
          <cell r="AG108">
            <v>314.17</v>
          </cell>
          <cell r="AI108">
            <v>731.46</v>
          </cell>
          <cell r="AJ108">
            <v>15.3</v>
          </cell>
          <cell r="AK108">
            <v>9.6999999999999993</v>
          </cell>
          <cell r="BB108">
            <v>37</v>
          </cell>
          <cell r="BC108">
            <v>47</v>
          </cell>
        </row>
        <row r="109">
          <cell r="B109">
            <v>3</v>
          </cell>
          <cell r="G109">
            <v>41</v>
          </cell>
          <cell r="H109" t="str">
            <v>F</v>
          </cell>
          <cell r="P109">
            <v>470.41</v>
          </cell>
          <cell r="R109">
            <v>15.3</v>
          </cell>
          <cell r="S109">
            <v>9.6999999999999993</v>
          </cell>
          <cell r="AD109">
            <v>4159.3900000000003</v>
          </cell>
          <cell r="AG109">
            <v>255.11</v>
          </cell>
          <cell r="AI109">
            <v>602.33000000000004</v>
          </cell>
          <cell r="AJ109">
            <v>15.3</v>
          </cell>
          <cell r="AK109">
            <v>9.6999999999999993</v>
          </cell>
          <cell r="BB109">
            <v>41</v>
          </cell>
          <cell r="BC109">
            <v>51</v>
          </cell>
        </row>
        <row r="110">
          <cell r="B110">
            <v>3</v>
          </cell>
          <cell r="G110">
            <v>40</v>
          </cell>
          <cell r="H110" t="str">
            <v>F</v>
          </cell>
          <cell r="P110">
            <v>542.3054545</v>
          </cell>
          <cell r="R110">
            <v>15.3</v>
          </cell>
          <cell r="S110">
            <v>9.6999999999999993</v>
          </cell>
          <cell r="AD110">
            <v>4565.04</v>
          </cell>
          <cell r="AG110">
            <v>279.98</v>
          </cell>
          <cell r="AI110">
            <v>655.27</v>
          </cell>
          <cell r="AJ110">
            <v>15.3</v>
          </cell>
          <cell r="AK110">
            <v>9.6999999999999993</v>
          </cell>
          <cell r="BB110">
            <v>40</v>
          </cell>
          <cell r="BC110">
            <v>50</v>
          </cell>
        </row>
        <row r="111">
          <cell r="B111">
            <v>3</v>
          </cell>
          <cell r="G111">
            <v>62</v>
          </cell>
          <cell r="H111" t="str">
            <v>F</v>
          </cell>
          <cell r="P111">
            <v>442.99272730000001</v>
          </cell>
          <cell r="R111">
            <v>15.4</v>
          </cell>
          <cell r="S111">
            <v>9.6</v>
          </cell>
          <cell r="AD111">
            <v>1651.02</v>
          </cell>
          <cell r="AG111">
            <v>101.26</v>
          </cell>
          <cell r="AI111">
            <v>304.05</v>
          </cell>
          <cell r="AJ111">
            <v>15.4</v>
          </cell>
          <cell r="AK111">
            <v>9.6</v>
          </cell>
          <cell r="BB111">
            <v>62</v>
          </cell>
          <cell r="BC111">
            <v>70</v>
          </cell>
        </row>
        <row r="112">
          <cell r="B112">
            <v>3</v>
          </cell>
          <cell r="G112">
            <v>48</v>
          </cell>
          <cell r="H112" t="str">
            <v>F</v>
          </cell>
          <cell r="P112">
            <v>587.6927273</v>
          </cell>
          <cell r="R112">
            <v>15.4</v>
          </cell>
          <cell r="S112">
            <v>9.6</v>
          </cell>
          <cell r="AD112">
            <v>4503.38</v>
          </cell>
          <cell r="AG112">
            <v>276.2</v>
          </cell>
          <cell r="AI112">
            <v>671.32</v>
          </cell>
          <cell r="AJ112">
            <v>15.4</v>
          </cell>
          <cell r="AK112">
            <v>9.6</v>
          </cell>
          <cell r="BB112">
            <v>48</v>
          </cell>
          <cell r="BC112">
            <v>58</v>
          </cell>
        </row>
        <row r="113">
          <cell r="B113">
            <v>3</v>
          </cell>
          <cell r="G113">
            <v>51</v>
          </cell>
          <cell r="H113" t="str">
            <v>F</v>
          </cell>
          <cell r="P113">
            <v>441.79727270000001</v>
          </cell>
          <cell r="R113">
            <v>15.4</v>
          </cell>
          <cell r="S113">
            <v>9.6</v>
          </cell>
          <cell r="AD113">
            <v>3474.77</v>
          </cell>
          <cell r="AG113">
            <v>213.12</v>
          </cell>
          <cell r="AI113">
            <v>547.64</v>
          </cell>
          <cell r="AJ113">
            <v>15.4</v>
          </cell>
          <cell r="AK113">
            <v>9.6</v>
          </cell>
          <cell r="BB113">
            <v>51</v>
          </cell>
          <cell r="BC113">
            <v>61</v>
          </cell>
        </row>
        <row r="114">
          <cell r="B114">
            <v>3</v>
          </cell>
          <cell r="G114">
            <v>42</v>
          </cell>
          <cell r="H114" t="str">
            <v>F</v>
          </cell>
          <cell r="P114">
            <v>427.29272730000002</v>
          </cell>
          <cell r="R114">
            <v>15.4</v>
          </cell>
          <cell r="S114">
            <v>9.6</v>
          </cell>
          <cell r="AD114">
            <v>3911.81</v>
          </cell>
          <cell r="AG114">
            <v>239.93</v>
          </cell>
          <cell r="AI114">
            <v>570.36</v>
          </cell>
          <cell r="AJ114">
            <v>15.4</v>
          </cell>
          <cell r="AK114">
            <v>9.6</v>
          </cell>
          <cell r="BB114">
            <v>42</v>
          </cell>
          <cell r="BC114">
            <v>52</v>
          </cell>
        </row>
        <row r="115">
          <cell r="B115">
            <v>3</v>
          </cell>
          <cell r="G115">
            <v>45</v>
          </cell>
          <cell r="H115" t="str">
            <v>F</v>
          </cell>
          <cell r="P115">
            <v>494.41272729999997</v>
          </cell>
          <cell r="R115">
            <v>15.4</v>
          </cell>
          <cell r="S115">
            <v>9.6</v>
          </cell>
          <cell r="AD115">
            <v>4172.3999999999996</v>
          </cell>
          <cell r="AG115">
            <v>255.9</v>
          </cell>
          <cell r="AI115">
            <v>611.07000000000005</v>
          </cell>
          <cell r="AJ115">
            <v>15.4</v>
          </cell>
          <cell r="AK115">
            <v>9.6</v>
          </cell>
          <cell r="BB115">
            <v>45</v>
          </cell>
          <cell r="BC115">
            <v>55</v>
          </cell>
        </row>
        <row r="116">
          <cell r="B116">
            <v>3</v>
          </cell>
          <cell r="G116">
            <v>51</v>
          </cell>
          <cell r="H116" t="str">
            <v>F</v>
          </cell>
          <cell r="P116">
            <v>559.5727273</v>
          </cell>
          <cell r="R116">
            <v>15.6</v>
          </cell>
          <cell r="S116">
            <v>9.4</v>
          </cell>
          <cell r="AD116">
            <v>4334.7700000000004</v>
          </cell>
          <cell r="AG116">
            <v>265.86</v>
          </cell>
          <cell r="AI116">
            <v>678.57</v>
          </cell>
          <cell r="AJ116">
            <v>15.6</v>
          </cell>
          <cell r="AK116">
            <v>9.4</v>
          </cell>
          <cell r="BB116">
            <v>51</v>
          </cell>
          <cell r="BC116">
            <v>60</v>
          </cell>
        </row>
        <row r="117">
          <cell r="B117">
            <v>3</v>
          </cell>
          <cell r="G117">
            <v>55</v>
          </cell>
          <cell r="H117" t="str">
            <v>F</v>
          </cell>
          <cell r="P117">
            <v>418.22</v>
          </cell>
          <cell r="R117">
            <v>15.6</v>
          </cell>
          <cell r="S117">
            <v>9.4</v>
          </cell>
          <cell r="AD117">
            <v>3452.43</v>
          </cell>
          <cell r="AG117">
            <v>211.75</v>
          </cell>
          <cell r="AI117">
            <v>600.42999999999995</v>
          </cell>
          <cell r="AJ117">
            <v>15.6</v>
          </cell>
          <cell r="AK117">
            <v>9.4</v>
          </cell>
          <cell r="BB117">
            <v>55</v>
          </cell>
          <cell r="BC117">
            <v>64</v>
          </cell>
        </row>
        <row r="118">
          <cell r="B118">
            <v>3</v>
          </cell>
          <cell r="G118">
            <v>55</v>
          </cell>
          <cell r="H118" t="str">
            <v>F</v>
          </cell>
          <cell r="P118">
            <v>460.82636359999998</v>
          </cell>
          <cell r="R118">
            <v>15.6</v>
          </cell>
          <cell r="S118">
            <v>9.4</v>
          </cell>
          <cell r="AD118">
            <v>3711.81</v>
          </cell>
          <cell r="AG118">
            <v>227.66</v>
          </cell>
          <cell r="AI118">
            <v>643.25</v>
          </cell>
          <cell r="AJ118">
            <v>15.6</v>
          </cell>
          <cell r="AK118">
            <v>9.4</v>
          </cell>
          <cell r="BB118">
            <v>55</v>
          </cell>
          <cell r="BC118">
            <v>64</v>
          </cell>
        </row>
        <row r="119">
          <cell r="B119">
            <v>3</v>
          </cell>
          <cell r="G119">
            <v>45</v>
          </cell>
          <cell r="H119" t="str">
            <v>F</v>
          </cell>
          <cell r="P119">
            <v>454.07727269999998</v>
          </cell>
          <cell r="R119">
            <v>15.6</v>
          </cell>
          <cell r="S119">
            <v>9.4</v>
          </cell>
          <cell r="AD119">
            <v>4166.26</v>
          </cell>
          <cell r="AG119">
            <v>255.53</v>
          </cell>
          <cell r="AI119">
            <v>614.52</v>
          </cell>
          <cell r="AJ119">
            <v>15.6</v>
          </cell>
          <cell r="AK119">
            <v>9.4</v>
          </cell>
          <cell r="BB119">
            <v>45</v>
          </cell>
          <cell r="BC119">
            <v>54</v>
          </cell>
        </row>
        <row r="120">
          <cell r="B120">
            <v>3</v>
          </cell>
          <cell r="G120">
            <v>49</v>
          </cell>
          <cell r="H120" t="str">
            <v>F</v>
          </cell>
          <cell r="P120">
            <v>436.08</v>
          </cell>
          <cell r="R120">
            <v>15.6</v>
          </cell>
          <cell r="S120">
            <v>9.4</v>
          </cell>
          <cell r="AD120">
            <v>3828.19</v>
          </cell>
          <cell r="AG120">
            <v>234.79</v>
          </cell>
          <cell r="AI120">
            <v>586.82000000000005</v>
          </cell>
          <cell r="AJ120">
            <v>15.6</v>
          </cell>
          <cell r="AK120">
            <v>9.4</v>
          </cell>
          <cell r="BB120">
            <v>49</v>
          </cell>
          <cell r="BC120">
            <v>58</v>
          </cell>
        </row>
        <row r="121">
          <cell r="B121">
            <v>3</v>
          </cell>
          <cell r="G121">
            <v>51</v>
          </cell>
          <cell r="H121" t="str">
            <v>F</v>
          </cell>
          <cell r="P121">
            <v>455.18545449999999</v>
          </cell>
          <cell r="R121">
            <v>15.7</v>
          </cell>
          <cell r="S121">
            <v>9.3000000000000007</v>
          </cell>
          <cell r="AD121">
            <v>3741.31</v>
          </cell>
          <cell r="AG121">
            <v>229.47</v>
          </cell>
          <cell r="AI121">
            <v>590.63</v>
          </cell>
          <cell r="AJ121">
            <v>15.7</v>
          </cell>
          <cell r="AK121">
            <v>9.3000000000000007</v>
          </cell>
          <cell r="BB121">
            <v>51</v>
          </cell>
          <cell r="BC121">
            <v>60</v>
          </cell>
        </row>
        <row r="122">
          <cell r="B122">
            <v>3</v>
          </cell>
          <cell r="G122">
            <v>53</v>
          </cell>
          <cell r="H122" t="str">
            <v>F</v>
          </cell>
          <cell r="P122">
            <v>478.13818179999998</v>
          </cell>
          <cell r="R122">
            <v>15.7</v>
          </cell>
          <cell r="S122">
            <v>9.3000000000000007</v>
          </cell>
          <cell r="AD122">
            <v>3903.88</v>
          </cell>
          <cell r="AG122">
            <v>239.43</v>
          </cell>
          <cell r="AI122">
            <v>640.07000000000005</v>
          </cell>
          <cell r="AJ122">
            <v>15.7</v>
          </cell>
          <cell r="AK122">
            <v>9.3000000000000007</v>
          </cell>
          <cell r="BB122">
            <v>53</v>
          </cell>
          <cell r="BC122">
            <v>62</v>
          </cell>
        </row>
        <row r="123">
          <cell r="B123">
            <v>3</v>
          </cell>
          <cell r="G123">
            <v>54</v>
          </cell>
          <cell r="H123" t="str">
            <v>F</v>
          </cell>
          <cell r="P123">
            <v>405.92</v>
          </cell>
          <cell r="R123">
            <v>15.7</v>
          </cell>
          <cell r="S123">
            <v>9.3000000000000007</v>
          </cell>
          <cell r="AD123">
            <v>3439.19</v>
          </cell>
          <cell r="AG123">
            <v>210.93</v>
          </cell>
          <cell r="AI123">
            <v>581.63</v>
          </cell>
          <cell r="AJ123">
            <v>15.7</v>
          </cell>
          <cell r="AK123">
            <v>9.3000000000000007</v>
          </cell>
          <cell r="BB123">
            <v>54</v>
          </cell>
          <cell r="BC123">
            <v>63</v>
          </cell>
        </row>
        <row r="124">
          <cell r="B124">
            <v>3</v>
          </cell>
          <cell r="G124">
            <v>43</v>
          </cell>
          <cell r="H124" t="str">
            <v>F</v>
          </cell>
          <cell r="P124">
            <v>405.92</v>
          </cell>
          <cell r="R124">
            <v>15.7</v>
          </cell>
          <cell r="S124">
            <v>9.3000000000000007</v>
          </cell>
          <cell r="AD124">
            <v>3969.75</v>
          </cell>
          <cell r="AG124">
            <v>243.47</v>
          </cell>
          <cell r="AI124">
            <v>583.58000000000004</v>
          </cell>
          <cell r="AJ124">
            <v>15.7</v>
          </cell>
          <cell r="AK124">
            <v>9.3000000000000007</v>
          </cell>
          <cell r="BB124">
            <v>43</v>
          </cell>
          <cell r="BC124">
            <v>52</v>
          </cell>
        </row>
        <row r="125">
          <cell r="B125">
            <v>3</v>
          </cell>
          <cell r="G125">
            <v>40</v>
          </cell>
          <cell r="H125" t="str">
            <v>F</v>
          </cell>
          <cell r="P125">
            <v>856.1927273</v>
          </cell>
          <cell r="R125">
            <v>15.7</v>
          </cell>
          <cell r="S125">
            <v>9.3000000000000007</v>
          </cell>
          <cell r="AD125">
            <v>6547.09</v>
          </cell>
          <cell r="AG125">
            <v>401.55</v>
          </cell>
          <cell r="AI125">
            <v>947.41</v>
          </cell>
          <cell r="AJ125">
            <v>15.7</v>
          </cell>
          <cell r="AK125">
            <v>9.3000000000000007</v>
          </cell>
          <cell r="BB125">
            <v>40</v>
          </cell>
          <cell r="BC125">
            <v>49</v>
          </cell>
        </row>
        <row r="126">
          <cell r="B126">
            <v>3</v>
          </cell>
          <cell r="G126">
            <v>52</v>
          </cell>
          <cell r="H126" t="str">
            <v>F</v>
          </cell>
          <cell r="P126">
            <v>420.7536364</v>
          </cell>
          <cell r="R126">
            <v>16.5</v>
          </cell>
          <cell r="S126">
            <v>8.5</v>
          </cell>
          <cell r="AD126">
            <v>3882.87</v>
          </cell>
          <cell r="AG126">
            <v>238.15</v>
          </cell>
          <cell r="AI126">
            <v>610.54999999999995</v>
          </cell>
          <cell r="AJ126">
            <v>16.5</v>
          </cell>
          <cell r="AK126">
            <v>8.5</v>
          </cell>
          <cell r="BB126">
            <v>52</v>
          </cell>
          <cell r="BC126">
            <v>61</v>
          </cell>
        </row>
        <row r="127">
          <cell r="B127">
            <v>3</v>
          </cell>
          <cell r="G127">
            <v>45</v>
          </cell>
          <cell r="H127" t="str">
            <v>F</v>
          </cell>
          <cell r="P127">
            <v>1726.5872730000001</v>
          </cell>
          <cell r="R127">
            <v>16.899999999999999</v>
          </cell>
          <cell r="S127">
            <v>8.1000000000000014</v>
          </cell>
          <cell r="AD127">
            <v>13359.81</v>
          </cell>
          <cell r="AG127">
            <v>819.38</v>
          </cell>
          <cell r="AI127">
            <v>1816.63</v>
          </cell>
          <cell r="AJ127">
            <v>16.899999999999999</v>
          </cell>
          <cell r="AK127">
            <v>8.1000000000000014</v>
          </cell>
          <cell r="BB127">
            <v>45</v>
          </cell>
          <cell r="BC127">
            <v>53</v>
          </cell>
        </row>
        <row r="128">
          <cell r="B128">
            <v>3</v>
          </cell>
          <cell r="G128">
            <v>57</v>
          </cell>
          <cell r="H128" t="str">
            <v>M</v>
          </cell>
          <cell r="P128">
            <v>504.31272730000001</v>
          </cell>
          <cell r="R128">
            <v>22.2</v>
          </cell>
          <cell r="S128">
            <v>2.8000000000000007</v>
          </cell>
          <cell r="AD128">
            <v>9509.67</v>
          </cell>
          <cell r="AG128">
            <v>583.25</v>
          </cell>
          <cell r="AI128">
            <v>1389.14</v>
          </cell>
          <cell r="AJ128">
            <v>22.2</v>
          </cell>
          <cell r="AK128">
            <v>2.8000000000000007</v>
          </cell>
          <cell r="BB128">
            <v>57</v>
          </cell>
          <cell r="BC128">
            <v>60</v>
          </cell>
        </row>
        <row r="129">
          <cell r="B129">
            <v>3</v>
          </cell>
          <cell r="G129">
            <v>50</v>
          </cell>
          <cell r="H129" t="str">
            <v>M</v>
          </cell>
          <cell r="P129">
            <v>457.05181820000001</v>
          </cell>
          <cell r="R129">
            <v>22.3</v>
          </cell>
          <cell r="S129">
            <v>2.6999999999999993</v>
          </cell>
          <cell r="AD129">
            <v>8957.48</v>
          </cell>
          <cell r="AG129">
            <v>549.39</v>
          </cell>
          <cell r="AI129">
            <v>1143.42</v>
          </cell>
          <cell r="AJ129">
            <v>22.3</v>
          </cell>
          <cell r="AK129">
            <v>2.6999999999999993</v>
          </cell>
          <cell r="BB129">
            <v>50</v>
          </cell>
          <cell r="BC129">
            <v>53</v>
          </cell>
        </row>
        <row r="130">
          <cell r="B130">
            <v>3</v>
          </cell>
          <cell r="G130">
            <v>55</v>
          </cell>
          <cell r="H130" t="str">
            <v>M</v>
          </cell>
          <cell r="P130">
            <v>482.34363639999998</v>
          </cell>
          <cell r="R130">
            <v>22.7</v>
          </cell>
          <cell r="S130">
            <v>2.3000000000000007</v>
          </cell>
          <cell r="AD130">
            <v>9868.65</v>
          </cell>
          <cell r="AG130">
            <v>605.27</v>
          </cell>
          <cell r="AI130">
            <v>1403.4</v>
          </cell>
          <cell r="AJ130">
            <v>22.7</v>
          </cell>
          <cell r="AK130">
            <v>2.3000000000000007</v>
          </cell>
          <cell r="BB130">
            <v>55</v>
          </cell>
          <cell r="BC130">
            <v>57</v>
          </cell>
        </row>
        <row r="131">
          <cell r="B131">
            <v>3</v>
          </cell>
          <cell r="G131">
            <v>57</v>
          </cell>
          <cell r="H131" t="str">
            <v>M</v>
          </cell>
          <cell r="P131">
            <v>464.39727269999997</v>
          </cell>
          <cell r="R131">
            <v>22.9</v>
          </cell>
          <cell r="S131">
            <v>2.1000000000000014</v>
          </cell>
          <cell r="AD131">
            <v>9716.2099999999991</v>
          </cell>
          <cell r="AG131">
            <v>595.91999999999996</v>
          </cell>
          <cell r="AI131">
            <v>1430.73</v>
          </cell>
          <cell r="AJ131">
            <v>22.9</v>
          </cell>
          <cell r="AK131">
            <v>2.1000000000000014</v>
          </cell>
          <cell r="BB131">
            <v>57</v>
          </cell>
          <cell r="BC131">
            <v>59</v>
          </cell>
        </row>
        <row r="132">
          <cell r="B132">
            <v>3</v>
          </cell>
          <cell r="G132">
            <v>57</v>
          </cell>
          <cell r="H132" t="str">
            <v>M</v>
          </cell>
          <cell r="P132">
            <v>662.83636360000003</v>
          </cell>
          <cell r="R132">
            <v>23.1</v>
          </cell>
          <cell r="S132">
            <v>1.8999999999999986</v>
          </cell>
          <cell r="AD132">
            <v>13264.86</v>
          </cell>
          <cell r="AG132">
            <v>813.56</v>
          </cell>
          <cell r="AI132">
            <v>1893.56</v>
          </cell>
          <cell r="AJ132">
            <v>23.1</v>
          </cell>
          <cell r="AK132">
            <v>1.8999999999999986</v>
          </cell>
          <cell r="BB132">
            <v>57</v>
          </cell>
          <cell r="BC132">
            <v>59</v>
          </cell>
        </row>
        <row r="133">
          <cell r="B133">
            <v>3</v>
          </cell>
          <cell r="G133">
            <v>52</v>
          </cell>
          <cell r="H133" t="str">
            <v>M</v>
          </cell>
          <cell r="P133">
            <v>619.97090909999997</v>
          </cell>
          <cell r="R133">
            <v>23.5</v>
          </cell>
          <cell r="S133">
            <v>1.5</v>
          </cell>
          <cell r="AD133">
            <v>12438.09</v>
          </cell>
          <cell r="AG133">
            <v>762.85</v>
          </cell>
          <cell r="AI133">
            <v>1579.59</v>
          </cell>
          <cell r="AJ133">
            <v>23.5</v>
          </cell>
          <cell r="AK133">
            <v>1.5</v>
          </cell>
          <cell r="BB133">
            <v>52</v>
          </cell>
          <cell r="BC133">
            <v>54</v>
          </cell>
        </row>
        <row r="134">
          <cell r="B134">
            <v>2</v>
          </cell>
          <cell r="G134">
            <v>60</v>
          </cell>
          <cell r="H134" t="str">
            <v>M</v>
          </cell>
          <cell r="P134">
            <v>540.35545449999995</v>
          </cell>
          <cell r="R134">
            <v>25.2</v>
          </cell>
          <cell r="S134">
            <v>0</v>
          </cell>
          <cell r="AD134">
            <v>14491.7</v>
          </cell>
          <cell r="AG134">
            <v>888.81</v>
          </cell>
          <cell r="AI134">
            <v>708.63</v>
          </cell>
          <cell r="AJ134">
            <v>25.2</v>
          </cell>
          <cell r="AK134">
            <v>0</v>
          </cell>
          <cell r="BB134">
            <v>60</v>
          </cell>
          <cell r="BC134">
            <v>60</v>
          </cell>
        </row>
        <row r="135">
          <cell r="B135">
            <v>2</v>
          </cell>
          <cell r="G135">
            <v>56</v>
          </cell>
          <cell r="H135" t="str">
            <v>M</v>
          </cell>
          <cell r="P135">
            <v>490.33818179999997</v>
          </cell>
          <cell r="R135">
            <v>26.4</v>
          </cell>
          <cell r="S135">
            <v>0</v>
          </cell>
          <cell r="AD135">
            <v>13398.24</v>
          </cell>
          <cell r="AG135">
            <v>821.75</v>
          </cell>
          <cell r="AI135">
            <v>546.70000000000005</v>
          </cell>
          <cell r="AJ135">
            <v>26.4</v>
          </cell>
          <cell r="AK135">
            <v>0</v>
          </cell>
          <cell r="BB135">
            <v>56</v>
          </cell>
          <cell r="BC135">
            <v>56</v>
          </cell>
        </row>
        <row r="136">
          <cell r="B136">
            <v>2</v>
          </cell>
          <cell r="G136">
            <v>65</v>
          </cell>
          <cell r="H136" t="str">
            <v>M</v>
          </cell>
          <cell r="P136">
            <v>630.68727269999999</v>
          </cell>
          <cell r="R136">
            <v>26.4</v>
          </cell>
          <cell r="S136">
            <v>0</v>
          </cell>
          <cell r="AD136">
            <v>18103.900000000001</v>
          </cell>
          <cell r="AG136">
            <v>1110.3599999999999</v>
          </cell>
          <cell r="AI136">
            <v>789.67</v>
          </cell>
          <cell r="AJ136">
            <v>26.4</v>
          </cell>
          <cell r="AK136">
            <v>0</v>
          </cell>
          <cell r="BB136">
            <v>65</v>
          </cell>
          <cell r="BC136">
            <v>65</v>
          </cell>
        </row>
        <row r="137">
          <cell r="B137">
            <v>2</v>
          </cell>
          <cell r="G137">
            <v>49</v>
          </cell>
          <cell r="H137" t="str">
            <v>M</v>
          </cell>
          <cell r="P137">
            <v>465.68727269999999</v>
          </cell>
          <cell r="R137">
            <v>26.4</v>
          </cell>
          <cell r="S137">
            <v>0</v>
          </cell>
          <cell r="AD137">
            <v>12391.26</v>
          </cell>
          <cell r="AG137">
            <v>759.99</v>
          </cell>
          <cell r="AI137">
            <v>411.79</v>
          </cell>
          <cell r="AJ137">
            <v>26.4</v>
          </cell>
          <cell r="AK137">
            <v>0</v>
          </cell>
          <cell r="BB137">
            <v>49</v>
          </cell>
          <cell r="BC137">
            <v>49</v>
          </cell>
        </row>
        <row r="138">
          <cell r="B138">
            <v>3</v>
          </cell>
          <cell r="G138">
            <v>63</v>
          </cell>
          <cell r="H138" t="str">
            <v>M</v>
          </cell>
          <cell r="P138">
            <v>421.39272729999999</v>
          </cell>
          <cell r="R138">
            <v>10</v>
          </cell>
          <cell r="S138">
            <v>15</v>
          </cell>
          <cell r="AD138">
            <v>97.79</v>
          </cell>
          <cell r="AG138">
            <v>6</v>
          </cell>
          <cell r="AI138">
            <v>21.18</v>
          </cell>
          <cell r="AJ138">
            <v>10</v>
          </cell>
          <cell r="AK138">
            <v>15</v>
          </cell>
          <cell r="BB138">
            <v>63</v>
          </cell>
          <cell r="BC138">
            <v>70</v>
          </cell>
        </row>
        <row r="139">
          <cell r="B139">
            <v>3</v>
          </cell>
          <cell r="G139">
            <v>60</v>
          </cell>
          <cell r="H139" t="str">
            <v>M</v>
          </cell>
          <cell r="P139">
            <v>405.92</v>
          </cell>
          <cell r="R139">
            <v>11</v>
          </cell>
          <cell r="S139">
            <v>14</v>
          </cell>
          <cell r="AD139">
            <v>473.76</v>
          </cell>
          <cell r="AG139">
            <v>29.05</v>
          </cell>
          <cell r="AI139">
            <v>84.73</v>
          </cell>
          <cell r="AJ139">
            <v>11</v>
          </cell>
          <cell r="AK139">
            <v>14</v>
          </cell>
          <cell r="BB139">
            <v>60</v>
          </cell>
          <cell r="BC139">
            <v>70</v>
          </cell>
        </row>
        <row r="140">
          <cell r="B140">
            <v>3</v>
          </cell>
          <cell r="G140">
            <v>74</v>
          </cell>
          <cell r="H140" t="str">
            <v>M</v>
          </cell>
          <cell r="P140">
            <v>646.51545450000003</v>
          </cell>
          <cell r="R140">
            <v>12.2</v>
          </cell>
          <cell r="S140">
            <v>12.8</v>
          </cell>
          <cell r="AD140">
            <v>23.47</v>
          </cell>
          <cell r="AG140">
            <v>1.44</v>
          </cell>
          <cell r="AI140">
            <v>19.28</v>
          </cell>
          <cell r="AJ140">
            <v>12.2</v>
          </cell>
          <cell r="AK140">
            <v>12.8</v>
          </cell>
          <cell r="BB140">
            <v>70</v>
          </cell>
          <cell r="BC140">
            <v>70</v>
          </cell>
        </row>
        <row r="141">
          <cell r="B141">
            <v>3</v>
          </cell>
          <cell r="G141">
            <v>59</v>
          </cell>
          <cell r="H141" t="str">
            <v>M</v>
          </cell>
          <cell r="P141">
            <v>390</v>
          </cell>
          <cell r="R141">
            <v>12.2</v>
          </cell>
          <cell r="S141">
            <v>12.8</v>
          </cell>
          <cell r="AD141">
            <v>1001.06</v>
          </cell>
          <cell r="AG141">
            <v>61.4</v>
          </cell>
          <cell r="AI141">
            <v>200.63</v>
          </cell>
          <cell r="AJ141">
            <v>12.2</v>
          </cell>
          <cell r="AK141">
            <v>12.8</v>
          </cell>
          <cell r="BB141">
            <v>59</v>
          </cell>
          <cell r="BC141">
            <v>70</v>
          </cell>
        </row>
        <row r="142">
          <cell r="B142">
            <v>3</v>
          </cell>
          <cell r="G142">
            <v>65</v>
          </cell>
          <cell r="H142" t="str">
            <v>M</v>
          </cell>
          <cell r="P142">
            <v>600.21090909999998</v>
          </cell>
          <cell r="R142">
            <v>12.4</v>
          </cell>
          <cell r="S142">
            <v>12.6</v>
          </cell>
          <cell r="AD142">
            <v>201</v>
          </cell>
          <cell r="AG142">
            <v>12.32</v>
          </cell>
          <cell r="AI142">
            <v>53.29</v>
          </cell>
          <cell r="AJ142">
            <v>12.4</v>
          </cell>
          <cell r="AK142">
            <v>12.6</v>
          </cell>
          <cell r="BB142">
            <v>65</v>
          </cell>
          <cell r="BC142">
            <v>70</v>
          </cell>
        </row>
        <row r="143">
          <cell r="B143">
            <v>3</v>
          </cell>
          <cell r="G143">
            <v>72</v>
          </cell>
          <cell r="H143" t="str">
            <v>M</v>
          </cell>
          <cell r="P143">
            <v>485.28</v>
          </cell>
          <cell r="R143">
            <v>13</v>
          </cell>
          <cell r="S143">
            <v>12</v>
          </cell>
          <cell r="AD143">
            <v>34.9</v>
          </cell>
          <cell r="AG143">
            <v>2.14</v>
          </cell>
          <cell r="AI143">
            <v>19.18</v>
          </cell>
          <cell r="AJ143">
            <v>13</v>
          </cell>
          <cell r="AK143">
            <v>12</v>
          </cell>
          <cell r="BB143">
            <v>70</v>
          </cell>
          <cell r="BC143">
            <v>70</v>
          </cell>
        </row>
        <row r="144">
          <cell r="B144">
            <v>3</v>
          </cell>
          <cell r="G144">
            <v>55</v>
          </cell>
          <cell r="H144" t="str">
            <v>M</v>
          </cell>
          <cell r="P144">
            <v>467.26818179999998</v>
          </cell>
          <cell r="R144">
            <v>13.2</v>
          </cell>
          <cell r="S144">
            <v>11.8</v>
          </cell>
          <cell r="AD144">
            <v>2165.5</v>
          </cell>
          <cell r="AG144">
            <v>132.81</v>
          </cell>
          <cell r="AI144">
            <v>358.29</v>
          </cell>
          <cell r="AJ144">
            <v>13.2</v>
          </cell>
          <cell r="AK144">
            <v>11.8</v>
          </cell>
          <cell r="BB144">
            <v>55</v>
          </cell>
          <cell r="BC144">
            <v>67</v>
          </cell>
        </row>
        <row r="145">
          <cell r="B145">
            <v>3</v>
          </cell>
          <cell r="G145">
            <v>55</v>
          </cell>
          <cell r="H145" t="str">
            <v>M</v>
          </cell>
          <cell r="P145">
            <v>455.6890909</v>
          </cell>
          <cell r="R145">
            <v>13.6</v>
          </cell>
          <cell r="S145">
            <v>11.4</v>
          </cell>
          <cell r="AD145">
            <v>2414.62</v>
          </cell>
          <cell r="AG145">
            <v>148.09</v>
          </cell>
          <cell r="AI145">
            <v>400.83</v>
          </cell>
          <cell r="AJ145">
            <v>13.6</v>
          </cell>
          <cell r="AK145">
            <v>11.4</v>
          </cell>
          <cell r="BB145">
            <v>55</v>
          </cell>
          <cell r="BC145">
            <v>66</v>
          </cell>
        </row>
        <row r="146">
          <cell r="B146">
            <v>3</v>
          </cell>
          <cell r="G146">
            <v>49</v>
          </cell>
          <cell r="H146" t="str">
            <v>M</v>
          </cell>
          <cell r="P146">
            <v>579.65727270000002</v>
          </cell>
          <cell r="R146">
            <v>13.7</v>
          </cell>
          <cell r="S146">
            <v>11.3</v>
          </cell>
          <cell r="AD146">
            <v>3417.76</v>
          </cell>
          <cell r="AG146">
            <v>209.62</v>
          </cell>
          <cell r="AI146">
            <v>534.67999999999995</v>
          </cell>
          <cell r="AJ146">
            <v>13.7</v>
          </cell>
          <cell r="AK146">
            <v>11.3</v>
          </cell>
          <cell r="BB146">
            <v>49</v>
          </cell>
          <cell r="BC146">
            <v>60</v>
          </cell>
        </row>
        <row r="147">
          <cell r="B147">
            <v>3</v>
          </cell>
          <cell r="G147">
            <v>37</v>
          </cell>
          <cell r="H147" t="str">
            <v>M</v>
          </cell>
          <cell r="P147">
            <v>490.97454549999998</v>
          </cell>
          <cell r="R147">
            <v>14</v>
          </cell>
          <cell r="S147">
            <v>11</v>
          </cell>
          <cell r="AD147">
            <v>3627.28</v>
          </cell>
          <cell r="AG147">
            <v>222.47</v>
          </cell>
          <cell r="AI147">
            <v>517.13</v>
          </cell>
          <cell r="AJ147">
            <v>14</v>
          </cell>
          <cell r="AK147">
            <v>11</v>
          </cell>
          <cell r="BB147">
            <v>37</v>
          </cell>
          <cell r="BC147">
            <v>48</v>
          </cell>
        </row>
        <row r="148">
          <cell r="B148">
            <v>3</v>
          </cell>
          <cell r="G148">
            <v>49</v>
          </cell>
          <cell r="H148" t="str">
            <v>M</v>
          </cell>
          <cell r="P148">
            <v>658.8245455</v>
          </cell>
          <cell r="R148">
            <v>14.1</v>
          </cell>
          <cell r="S148">
            <v>10.9</v>
          </cell>
          <cell r="AD148">
            <v>4094.38</v>
          </cell>
          <cell r="AG148">
            <v>251.12</v>
          </cell>
          <cell r="AI148">
            <v>598.84</v>
          </cell>
          <cell r="AJ148">
            <v>14.1</v>
          </cell>
          <cell r="AK148">
            <v>10.9</v>
          </cell>
          <cell r="BB148">
            <v>49</v>
          </cell>
          <cell r="BC148">
            <v>60</v>
          </cell>
        </row>
        <row r="149">
          <cell r="B149">
            <v>3</v>
          </cell>
          <cell r="G149">
            <v>52</v>
          </cell>
          <cell r="H149" t="str">
            <v>M</v>
          </cell>
          <cell r="P149">
            <v>1421.907273</v>
          </cell>
          <cell r="R149">
            <v>14.1</v>
          </cell>
          <cell r="S149">
            <v>10.9</v>
          </cell>
          <cell r="AD149">
            <v>7776.64</v>
          </cell>
          <cell r="AG149">
            <v>476.96</v>
          </cell>
          <cell r="AI149">
            <v>1148.94</v>
          </cell>
          <cell r="AJ149">
            <v>14.1</v>
          </cell>
          <cell r="AK149">
            <v>10.9</v>
          </cell>
          <cell r="BB149">
            <v>52</v>
          </cell>
          <cell r="BC149">
            <v>63</v>
          </cell>
        </row>
        <row r="150">
          <cell r="B150">
            <v>3</v>
          </cell>
          <cell r="G150">
            <v>55</v>
          </cell>
          <cell r="H150" t="str">
            <v>M</v>
          </cell>
          <cell r="P150">
            <v>472.97454549999998</v>
          </cell>
          <cell r="R150">
            <v>14.3</v>
          </cell>
          <cell r="S150">
            <v>10.7</v>
          </cell>
          <cell r="AD150">
            <v>2726.28</v>
          </cell>
          <cell r="AG150">
            <v>167.21</v>
          </cell>
          <cell r="AI150">
            <v>233.66</v>
          </cell>
          <cell r="AJ150">
            <v>14.3</v>
          </cell>
          <cell r="AK150">
            <v>10.7</v>
          </cell>
          <cell r="BB150">
            <v>55</v>
          </cell>
          <cell r="BC150">
            <v>66</v>
          </cell>
        </row>
        <row r="151">
          <cell r="B151">
            <v>3</v>
          </cell>
          <cell r="G151">
            <v>46</v>
          </cell>
          <cell r="H151" t="str">
            <v>M</v>
          </cell>
          <cell r="P151">
            <v>424.09727270000002</v>
          </cell>
          <cell r="R151">
            <v>14.3</v>
          </cell>
          <cell r="S151">
            <v>10.7</v>
          </cell>
          <cell r="AD151">
            <v>3146.08</v>
          </cell>
          <cell r="AG151">
            <v>192.96</v>
          </cell>
          <cell r="AI151">
            <v>459.56</v>
          </cell>
          <cell r="AJ151">
            <v>14.3</v>
          </cell>
          <cell r="AK151">
            <v>10.7</v>
          </cell>
          <cell r="BB151">
            <v>46</v>
          </cell>
          <cell r="BC151">
            <v>57</v>
          </cell>
        </row>
        <row r="152">
          <cell r="B152">
            <v>3</v>
          </cell>
          <cell r="G152">
            <v>51</v>
          </cell>
          <cell r="H152" t="str">
            <v>M</v>
          </cell>
          <cell r="P152">
            <v>477.19</v>
          </cell>
          <cell r="R152">
            <v>14.3</v>
          </cell>
          <cell r="S152">
            <v>10.7</v>
          </cell>
          <cell r="AD152">
            <v>3202.85</v>
          </cell>
          <cell r="AG152">
            <v>196.44</v>
          </cell>
          <cell r="AI152">
            <v>483.64</v>
          </cell>
          <cell r="AJ152">
            <v>14.3</v>
          </cell>
          <cell r="AK152">
            <v>10.7</v>
          </cell>
          <cell r="BB152">
            <v>51</v>
          </cell>
          <cell r="BC152">
            <v>62</v>
          </cell>
        </row>
        <row r="153">
          <cell r="B153">
            <v>3</v>
          </cell>
          <cell r="G153">
            <v>51</v>
          </cell>
          <cell r="H153" t="str">
            <v>M</v>
          </cell>
          <cell r="P153">
            <v>560.09727269999996</v>
          </cell>
          <cell r="R153">
            <v>14.4</v>
          </cell>
          <cell r="S153">
            <v>10.6</v>
          </cell>
          <cell r="AD153">
            <v>3627.28</v>
          </cell>
          <cell r="AG153">
            <v>222.47</v>
          </cell>
          <cell r="AI153">
            <v>544.32000000000005</v>
          </cell>
          <cell r="AJ153">
            <v>14.4</v>
          </cell>
          <cell r="AK153">
            <v>10.6</v>
          </cell>
          <cell r="BB153">
            <v>51</v>
          </cell>
          <cell r="BC153">
            <v>62</v>
          </cell>
        </row>
        <row r="154">
          <cell r="B154">
            <v>3</v>
          </cell>
          <cell r="G154">
            <v>68</v>
          </cell>
          <cell r="H154" t="str">
            <v>M</v>
          </cell>
          <cell r="P154">
            <v>405.92</v>
          </cell>
          <cell r="R154">
            <v>14.4</v>
          </cell>
          <cell r="S154">
            <v>10.6</v>
          </cell>
          <cell r="AD154">
            <v>152.6</v>
          </cell>
          <cell r="AG154">
            <v>9.36</v>
          </cell>
          <cell r="AI154">
            <v>40.07</v>
          </cell>
          <cell r="AJ154">
            <v>14.4</v>
          </cell>
          <cell r="AK154">
            <v>10.6</v>
          </cell>
          <cell r="BB154">
            <v>68</v>
          </cell>
          <cell r="BC154">
            <v>70</v>
          </cell>
        </row>
        <row r="155">
          <cell r="B155">
            <v>3</v>
          </cell>
          <cell r="G155">
            <v>44</v>
          </cell>
          <cell r="H155" t="str">
            <v>M</v>
          </cell>
          <cell r="P155">
            <v>600</v>
          </cell>
          <cell r="R155">
            <v>14.5</v>
          </cell>
          <cell r="S155">
            <v>10.5</v>
          </cell>
          <cell r="AD155">
            <v>4090</v>
          </cell>
          <cell r="AG155">
            <v>250.85</v>
          </cell>
          <cell r="AI155">
            <v>581.84</v>
          </cell>
          <cell r="AJ155">
            <v>14.5</v>
          </cell>
          <cell r="AK155">
            <v>10.5</v>
          </cell>
          <cell r="BB155">
            <v>44</v>
          </cell>
          <cell r="BC155">
            <v>55</v>
          </cell>
        </row>
        <row r="156">
          <cell r="B156">
            <v>3</v>
          </cell>
          <cell r="G156">
            <v>40</v>
          </cell>
          <cell r="H156" t="str">
            <v>M</v>
          </cell>
          <cell r="P156">
            <v>600</v>
          </cell>
          <cell r="R156">
            <v>14.6</v>
          </cell>
          <cell r="S156">
            <v>10.4</v>
          </cell>
          <cell r="AD156">
            <v>4308.74</v>
          </cell>
          <cell r="AG156">
            <v>264.26</v>
          </cell>
          <cell r="AI156">
            <v>608.66</v>
          </cell>
          <cell r="AJ156">
            <v>14.6</v>
          </cell>
          <cell r="AK156">
            <v>10.4</v>
          </cell>
          <cell r="BB156">
            <v>40</v>
          </cell>
          <cell r="BC156">
            <v>50</v>
          </cell>
        </row>
        <row r="157">
          <cell r="B157">
            <v>3</v>
          </cell>
          <cell r="G157">
            <v>44</v>
          </cell>
          <cell r="H157" t="str">
            <v>M</v>
          </cell>
          <cell r="P157">
            <v>604.96363640000004</v>
          </cell>
          <cell r="R157">
            <v>14.9</v>
          </cell>
          <cell r="S157">
            <v>10.1</v>
          </cell>
          <cell r="AD157">
            <v>4322.6899999999996</v>
          </cell>
          <cell r="AG157">
            <v>265.12</v>
          </cell>
          <cell r="AI157">
            <v>616.22</v>
          </cell>
          <cell r="AJ157">
            <v>14.9</v>
          </cell>
          <cell r="AK157">
            <v>10.1</v>
          </cell>
          <cell r="BB157">
            <v>44</v>
          </cell>
          <cell r="BC157">
            <v>54</v>
          </cell>
        </row>
        <row r="158">
          <cell r="B158">
            <v>3</v>
          </cell>
          <cell r="G158">
            <v>36</v>
          </cell>
          <cell r="H158" t="str">
            <v>M</v>
          </cell>
          <cell r="P158">
            <v>488.61363640000002</v>
          </cell>
          <cell r="R158">
            <v>15</v>
          </cell>
          <cell r="S158">
            <v>10</v>
          </cell>
          <cell r="AD158">
            <v>4120.12</v>
          </cell>
          <cell r="AG158">
            <v>252.7</v>
          </cell>
          <cell r="AI158">
            <v>570.54999999999995</v>
          </cell>
          <cell r="AJ158">
            <v>15</v>
          </cell>
          <cell r="AK158">
            <v>10</v>
          </cell>
          <cell r="BB158">
            <v>36</v>
          </cell>
          <cell r="BC158">
            <v>46</v>
          </cell>
        </row>
        <row r="159">
          <cell r="B159">
            <v>3</v>
          </cell>
          <cell r="G159">
            <v>48</v>
          </cell>
          <cell r="H159" t="str">
            <v>M</v>
          </cell>
          <cell r="P159">
            <v>667.00090909999994</v>
          </cell>
          <cell r="R159">
            <v>15.2</v>
          </cell>
          <cell r="S159">
            <v>9.8000000000000007</v>
          </cell>
          <cell r="AD159">
            <v>4883.91</v>
          </cell>
          <cell r="AG159">
            <v>299.54000000000002</v>
          </cell>
          <cell r="AI159">
            <v>686.41</v>
          </cell>
          <cell r="AJ159">
            <v>15.2</v>
          </cell>
          <cell r="AK159">
            <v>9.8000000000000007</v>
          </cell>
          <cell r="BB159">
            <v>48</v>
          </cell>
          <cell r="BC159">
            <v>58</v>
          </cell>
        </row>
        <row r="160">
          <cell r="B160">
            <v>3</v>
          </cell>
          <cell r="G160">
            <v>58</v>
          </cell>
          <cell r="H160" t="str">
            <v>M</v>
          </cell>
          <cell r="P160">
            <v>460.57090909999999</v>
          </cell>
          <cell r="R160">
            <v>15.3</v>
          </cell>
          <cell r="S160">
            <v>9.6999999999999993</v>
          </cell>
          <cell r="AD160">
            <v>2700.98</v>
          </cell>
          <cell r="AG160">
            <v>165.66</v>
          </cell>
          <cell r="AI160">
            <v>462.58</v>
          </cell>
          <cell r="AJ160">
            <v>15.3</v>
          </cell>
          <cell r="AK160">
            <v>9.6999999999999993</v>
          </cell>
          <cell r="BB160">
            <v>58</v>
          </cell>
          <cell r="BC160">
            <v>68</v>
          </cell>
        </row>
        <row r="161">
          <cell r="B161">
            <v>3</v>
          </cell>
          <cell r="G161">
            <v>41</v>
          </cell>
          <cell r="H161" t="str">
            <v>M</v>
          </cell>
          <cell r="P161">
            <v>476.6</v>
          </cell>
          <cell r="R161">
            <v>15.4</v>
          </cell>
          <cell r="S161">
            <v>9.6</v>
          </cell>
          <cell r="AD161">
            <v>4059.24</v>
          </cell>
          <cell r="AG161">
            <v>248.96</v>
          </cell>
          <cell r="AI161">
            <v>562.07000000000005</v>
          </cell>
          <cell r="AJ161">
            <v>15.4</v>
          </cell>
          <cell r="AK161">
            <v>9.6</v>
          </cell>
          <cell r="BB161">
            <v>41</v>
          </cell>
          <cell r="BC161">
            <v>51</v>
          </cell>
        </row>
        <row r="162">
          <cell r="B162">
            <v>3</v>
          </cell>
          <cell r="G162">
            <v>36</v>
          </cell>
          <cell r="H162" t="str">
            <v>M</v>
          </cell>
          <cell r="P162">
            <v>510.1927273</v>
          </cell>
          <cell r="R162">
            <v>15.5</v>
          </cell>
          <cell r="S162">
            <v>9.5</v>
          </cell>
          <cell r="AD162">
            <v>4297.57</v>
          </cell>
          <cell r="AG162">
            <v>263.58</v>
          </cell>
          <cell r="AI162">
            <v>593.41999999999996</v>
          </cell>
          <cell r="AJ162">
            <v>15.5</v>
          </cell>
          <cell r="AK162">
            <v>9.5</v>
          </cell>
          <cell r="BB162">
            <v>36</v>
          </cell>
          <cell r="BC162">
            <v>46</v>
          </cell>
        </row>
        <row r="163">
          <cell r="B163">
            <v>3</v>
          </cell>
          <cell r="G163">
            <v>55</v>
          </cell>
          <cell r="H163" t="str">
            <v>M</v>
          </cell>
          <cell r="P163">
            <v>451.93272730000001</v>
          </cell>
          <cell r="R163">
            <v>15.5</v>
          </cell>
          <cell r="S163">
            <v>9.5</v>
          </cell>
          <cell r="AD163">
            <v>3284.44</v>
          </cell>
          <cell r="AG163">
            <v>201.44</v>
          </cell>
          <cell r="AI163">
            <v>513.79</v>
          </cell>
          <cell r="AJ163">
            <v>15.5</v>
          </cell>
          <cell r="AK163">
            <v>9.5</v>
          </cell>
          <cell r="BB163">
            <v>55</v>
          </cell>
          <cell r="BC163">
            <v>65</v>
          </cell>
        </row>
        <row r="164">
          <cell r="B164">
            <v>3</v>
          </cell>
          <cell r="G164">
            <v>33</v>
          </cell>
          <cell r="H164" t="str">
            <v>M</v>
          </cell>
          <cell r="P164">
            <v>454.19636359999998</v>
          </cell>
          <cell r="R164">
            <v>15.8</v>
          </cell>
          <cell r="S164">
            <v>9.1999999999999993</v>
          </cell>
          <cell r="AD164">
            <v>4195.22</v>
          </cell>
          <cell r="AG164">
            <v>257.3</v>
          </cell>
          <cell r="AI164">
            <v>588.53</v>
          </cell>
          <cell r="AJ164">
            <v>15.8</v>
          </cell>
          <cell r="AK164">
            <v>9.1999999999999993</v>
          </cell>
          <cell r="BB164">
            <v>33</v>
          </cell>
          <cell r="BC164">
            <v>42</v>
          </cell>
        </row>
        <row r="165">
          <cell r="B165">
            <v>3</v>
          </cell>
          <cell r="G165">
            <v>55</v>
          </cell>
          <cell r="H165" t="str">
            <v>M</v>
          </cell>
          <cell r="P165">
            <v>516.95272729999999</v>
          </cell>
          <cell r="R165">
            <v>15.9</v>
          </cell>
          <cell r="S165">
            <v>9.1</v>
          </cell>
          <cell r="AD165">
            <v>4022.71</v>
          </cell>
          <cell r="AG165">
            <v>246.72</v>
          </cell>
          <cell r="AI165">
            <v>627.58000000000004</v>
          </cell>
          <cell r="AJ165">
            <v>15.9</v>
          </cell>
          <cell r="AK165">
            <v>9.1</v>
          </cell>
          <cell r="BB165">
            <v>55</v>
          </cell>
          <cell r="BC165">
            <v>64</v>
          </cell>
        </row>
        <row r="166">
          <cell r="B166">
            <v>3</v>
          </cell>
          <cell r="G166">
            <v>39</v>
          </cell>
          <cell r="H166" t="str">
            <v>M</v>
          </cell>
          <cell r="P166">
            <v>608.00454549999995</v>
          </cell>
          <cell r="R166">
            <v>16</v>
          </cell>
          <cell r="S166">
            <v>9</v>
          </cell>
          <cell r="AD166">
            <v>5321.54</v>
          </cell>
          <cell r="AG166">
            <v>326.38</v>
          </cell>
          <cell r="AI166">
            <v>706.68</v>
          </cell>
          <cell r="AJ166">
            <v>16</v>
          </cell>
          <cell r="AK166">
            <v>9</v>
          </cell>
          <cell r="BB166">
            <v>39</v>
          </cell>
          <cell r="BC166">
            <v>48</v>
          </cell>
        </row>
        <row r="167">
          <cell r="B167">
            <v>3</v>
          </cell>
          <cell r="G167">
            <v>62</v>
          </cell>
          <cell r="H167" t="str">
            <v>M</v>
          </cell>
          <cell r="P167">
            <v>405.92</v>
          </cell>
          <cell r="R167">
            <v>16.3</v>
          </cell>
          <cell r="S167">
            <v>8.6999999999999993</v>
          </cell>
          <cell r="AD167">
            <v>2281.88</v>
          </cell>
          <cell r="AG167">
            <v>139.96</v>
          </cell>
          <cell r="AI167">
            <v>395.64</v>
          </cell>
          <cell r="AJ167">
            <v>16.3</v>
          </cell>
          <cell r="AK167">
            <v>8.6999999999999993</v>
          </cell>
          <cell r="BB167">
            <v>62</v>
          </cell>
          <cell r="BC167">
            <v>70</v>
          </cell>
        </row>
        <row r="168">
          <cell r="B168">
            <v>3</v>
          </cell>
          <cell r="G168">
            <v>44</v>
          </cell>
          <cell r="H168" t="str">
            <v>M</v>
          </cell>
          <cell r="P168">
            <v>656.54363639999997</v>
          </cell>
          <cell r="R168">
            <v>16.899999999999999</v>
          </cell>
          <cell r="S168">
            <v>8.1000000000000014</v>
          </cell>
          <cell r="AD168">
            <v>5938.3</v>
          </cell>
          <cell r="AG168">
            <v>364.21</v>
          </cell>
          <cell r="AI168">
            <v>796.67</v>
          </cell>
          <cell r="AJ168">
            <v>16.899999999999999</v>
          </cell>
          <cell r="AK168">
            <v>8.1000000000000014</v>
          </cell>
          <cell r="BB168">
            <v>44</v>
          </cell>
          <cell r="BC168">
            <v>52</v>
          </cell>
        </row>
        <row r="169">
          <cell r="B169">
            <v>3</v>
          </cell>
          <cell r="G169">
            <v>51</v>
          </cell>
          <cell r="H169" t="str">
            <v>M</v>
          </cell>
          <cell r="P169">
            <v>504.65454549999998</v>
          </cell>
          <cell r="R169">
            <v>17</v>
          </cell>
          <cell r="S169">
            <v>8</v>
          </cell>
          <cell r="AD169">
            <v>5050.42</v>
          </cell>
          <cell r="AG169">
            <v>309.75</v>
          </cell>
          <cell r="AI169">
            <v>704.76</v>
          </cell>
          <cell r="AJ169">
            <v>17</v>
          </cell>
          <cell r="AK169">
            <v>8</v>
          </cell>
          <cell r="BB169">
            <v>51</v>
          </cell>
          <cell r="BC169">
            <v>59</v>
          </cell>
        </row>
        <row r="170">
          <cell r="B170">
            <v>3</v>
          </cell>
          <cell r="G170">
            <v>51</v>
          </cell>
          <cell r="H170" t="str">
            <v>M</v>
          </cell>
          <cell r="P170">
            <v>423.28727270000002</v>
          </cell>
          <cell r="R170">
            <v>17.2</v>
          </cell>
          <cell r="S170">
            <v>7.8000000000000007</v>
          </cell>
          <cell r="AD170">
            <v>4495.3900000000003</v>
          </cell>
          <cell r="AG170">
            <v>275.70999999999998</v>
          </cell>
          <cell r="AI170">
            <v>632.84</v>
          </cell>
          <cell r="AJ170">
            <v>17.2</v>
          </cell>
          <cell r="AK170">
            <v>7.8000000000000007</v>
          </cell>
          <cell r="BB170">
            <v>51</v>
          </cell>
          <cell r="BC170">
            <v>59</v>
          </cell>
        </row>
        <row r="171">
          <cell r="B171">
            <v>3</v>
          </cell>
          <cell r="G171">
            <v>45</v>
          </cell>
          <cell r="H171" t="str">
            <v>M</v>
          </cell>
          <cell r="P171">
            <v>464.21</v>
          </cell>
          <cell r="R171">
            <v>17.899999999999999</v>
          </cell>
          <cell r="S171">
            <v>7.1000000000000014</v>
          </cell>
          <cell r="AD171">
            <v>5333.55</v>
          </cell>
          <cell r="AG171">
            <v>327.12</v>
          </cell>
          <cell r="AI171">
            <v>714.41</v>
          </cell>
          <cell r="AJ171">
            <v>17.899999999999999</v>
          </cell>
          <cell r="AK171">
            <v>7.1000000000000014</v>
          </cell>
          <cell r="BB171">
            <v>45</v>
          </cell>
          <cell r="BC171">
            <v>52</v>
          </cell>
        </row>
        <row r="172">
          <cell r="B172">
            <v>3</v>
          </cell>
          <cell r="G172">
            <v>40</v>
          </cell>
          <cell r="H172" t="str">
            <v>M</v>
          </cell>
          <cell r="P172">
            <v>687.9981818</v>
          </cell>
          <cell r="R172">
            <v>18.2</v>
          </cell>
          <cell r="S172">
            <v>6.8000000000000007</v>
          </cell>
          <cell r="AD172">
            <v>7358.35</v>
          </cell>
          <cell r="AG172">
            <v>451.3</v>
          </cell>
          <cell r="AI172">
            <v>925.38</v>
          </cell>
          <cell r="AJ172">
            <v>18.2</v>
          </cell>
          <cell r="AK172">
            <v>6.8000000000000007</v>
          </cell>
          <cell r="BB172">
            <v>40</v>
          </cell>
          <cell r="BC172">
            <v>47</v>
          </cell>
        </row>
        <row r="173">
          <cell r="B173">
            <v>3</v>
          </cell>
          <cell r="G173">
            <v>59</v>
          </cell>
          <cell r="H173" t="str">
            <v>M</v>
          </cell>
          <cell r="P173">
            <v>405.92</v>
          </cell>
          <cell r="R173">
            <v>19</v>
          </cell>
          <cell r="S173">
            <v>6</v>
          </cell>
          <cell r="AD173">
            <v>5297.53</v>
          </cell>
          <cell r="AG173">
            <v>324.91000000000003</v>
          </cell>
          <cell r="AI173">
            <v>888.6</v>
          </cell>
          <cell r="AJ173">
            <v>19</v>
          </cell>
          <cell r="AK173">
            <v>6</v>
          </cell>
          <cell r="BB173">
            <v>59</v>
          </cell>
          <cell r="BC173">
            <v>65</v>
          </cell>
        </row>
        <row r="174">
          <cell r="B174">
            <v>3</v>
          </cell>
          <cell r="G174">
            <v>57</v>
          </cell>
          <cell r="H174" t="str">
            <v>M</v>
          </cell>
          <cell r="P174">
            <v>405.92</v>
          </cell>
          <cell r="R174">
            <v>19</v>
          </cell>
          <cell r="S174">
            <v>6</v>
          </cell>
          <cell r="AD174">
            <v>5491.9</v>
          </cell>
          <cell r="AG174">
            <v>336.83</v>
          </cell>
          <cell r="AI174">
            <v>843.5</v>
          </cell>
          <cell r="AJ174">
            <v>19</v>
          </cell>
          <cell r="AK174">
            <v>6</v>
          </cell>
          <cell r="BB174">
            <v>57</v>
          </cell>
          <cell r="BC174">
            <v>63</v>
          </cell>
        </row>
        <row r="175">
          <cell r="B175">
            <v>3</v>
          </cell>
          <cell r="G175">
            <v>58</v>
          </cell>
          <cell r="H175" t="str">
            <v>M</v>
          </cell>
          <cell r="P175">
            <v>1150</v>
          </cell>
          <cell r="R175">
            <v>19</v>
          </cell>
          <cell r="S175">
            <v>6</v>
          </cell>
          <cell r="AD175">
            <v>12731.18</v>
          </cell>
          <cell r="AG175">
            <v>780.84</v>
          </cell>
          <cell r="AI175">
            <v>1962.32</v>
          </cell>
          <cell r="AJ175">
            <v>19</v>
          </cell>
          <cell r="AK175">
            <v>6</v>
          </cell>
          <cell r="BB175">
            <v>58</v>
          </cell>
          <cell r="BC175">
            <v>64</v>
          </cell>
        </row>
        <row r="176">
          <cell r="B176">
            <v>3</v>
          </cell>
          <cell r="G176">
            <v>44</v>
          </cell>
          <cell r="H176" t="str">
            <v>M</v>
          </cell>
          <cell r="P176">
            <v>440.22</v>
          </cell>
          <cell r="R176">
            <v>19.8</v>
          </cell>
          <cell r="S176">
            <v>5.1999999999999993</v>
          </cell>
          <cell r="AD176">
            <v>6564.94</v>
          </cell>
          <cell r="AG176">
            <v>402.65</v>
          </cell>
          <cell r="AI176">
            <v>842.47</v>
          </cell>
          <cell r="AJ176">
            <v>19.8</v>
          </cell>
          <cell r="AK176">
            <v>5.1999999999999993</v>
          </cell>
          <cell r="BB176">
            <v>44</v>
          </cell>
          <cell r="BC176">
            <v>49</v>
          </cell>
        </row>
        <row r="177">
          <cell r="B177">
            <v>4</v>
          </cell>
          <cell r="G177">
            <v>21</v>
          </cell>
          <cell r="H177" t="str">
            <v>F</v>
          </cell>
          <cell r="P177">
            <v>446.96</v>
          </cell>
          <cell r="R177">
            <v>0.1</v>
          </cell>
          <cell r="S177">
            <v>24.9</v>
          </cell>
          <cell r="AD177">
            <v>85.77</v>
          </cell>
          <cell r="AG177">
            <v>5.26</v>
          </cell>
          <cell r="AI177">
            <v>105.19</v>
          </cell>
          <cell r="AJ177">
            <v>0.1</v>
          </cell>
          <cell r="AK177">
            <v>24.9</v>
          </cell>
          <cell r="BB177">
            <v>30</v>
          </cell>
          <cell r="BC177">
            <v>46</v>
          </cell>
        </row>
        <row r="178">
          <cell r="B178">
            <v>4</v>
          </cell>
          <cell r="G178">
            <v>35</v>
          </cell>
          <cell r="H178" t="str">
            <v>F</v>
          </cell>
          <cell r="P178">
            <v>600</v>
          </cell>
          <cell r="R178">
            <v>0.2</v>
          </cell>
          <cell r="S178">
            <v>24.8</v>
          </cell>
          <cell r="AD178">
            <v>93.86</v>
          </cell>
          <cell r="AG178">
            <v>5.75</v>
          </cell>
          <cell r="AI178">
            <v>112.21</v>
          </cell>
          <cell r="AJ178">
            <v>0.2</v>
          </cell>
          <cell r="AK178">
            <v>24.8</v>
          </cell>
          <cell r="BB178">
            <v>35</v>
          </cell>
          <cell r="BC178">
            <v>60</v>
          </cell>
        </row>
        <row r="179">
          <cell r="B179">
            <v>4</v>
          </cell>
          <cell r="G179">
            <v>37</v>
          </cell>
          <cell r="H179" t="str">
            <v>F</v>
          </cell>
          <cell r="P179">
            <v>553.5</v>
          </cell>
          <cell r="R179">
            <v>0.3</v>
          </cell>
          <cell r="S179">
            <v>24.7</v>
          </cell>
          <cell r="AD179">
            <v>86.89</v>
          </cell>
          <cell r="AG179">
            <v>5.33</v>
          </cell>
          <cell r="AI179">
            <v>103.78</v>
          </cell>
          <cell r="AJ179">
            <v>0.3</v>
          </cell>
          <cell r="AK179">
            <v>24.7</v>
          </cell>
          <cell r="BB179">
            <v>37</v>
          </cell>
          <cell r="BC179">
            <v>62</v>
          </cell>
        </row>
        <row r="180">
          <cell r="B180">
            <v>4</v>
          </cell>
          <cell r="G180">
            <v>28</v>
          </cell>
          <cell r="H180" t="str">
            <v>F</v>
          </cell>
          <cell r="P180">
            <v>1150</v>
          </cell>
          <cell r="R180">
            <v>0.3</v>
          </cell>
          <cell r="S180">
            <v>24.7</v>
          </cell>
          <cell r="AD180">
            <v>175.72</v>
          </cell>
          <cell r="AG180">
            <v>10.78</v>
          </cell>
          <cell r="AI180">
            <v>210.85</v>
          </cell>
          <cell r="AJ180">
            <v>0.3</v>
          </cell>
          <cell r="AK180">
            <v>24.7</v>
          </cell>
          <cell r="BB180">
            <v>30</v>
          </cell>
          <cell r="BC180">
            <v>53</v>
          </cell>
        </row>
        <row r="181">
          <cell r="B181">
            <v>4</v>
          </cell>
          <cell r="G181">
            <v>35</v>
          </cell>
          <cell r="H181" t="str">
            <v>F</v>
          </cell>
          <cell r="P181">
            <v>440.67</v>
          </cell>
          <cell r="R181">
            <v>0.4</v>
          </cell>
          <cell r="S181">
            <v>24.6</v>
          </cell>
          <cell r="AD181">
            <v>75.38</v>
          </cell>
          <cell r="AG181">
            <v>4.63</v>
          </cell>
          <cell r="AI181">
            <v>90.35</v>
          </cell>
          <cell r="AJ181">
            <v>0.4</v>
          </cell>
          <cell r="AK181">
            <v>24.6</v>
          </cell>
          <cell r="BB181">
            <v>35</v>
          </cell>
          <cell r="BC181">
            <v>60</v>
          </cell>
        </row>
        <row r="182">
          <cell r="B182">
            <v>4</v>
          </cell>
          <cell r="G182">
            <v>30</v>
          </cell>
          <cell r="H182" t="str">
            <v>F</v>
          </cell>
          <cell r="P182">
            <v>2007.7663640000001</v>
          </cell>
          <cell r="R182">
            <v>0.4</v>
          </cell>
          <cell r="S182">
            <v>24.6</v>
          </cell>
          <cell r="AD182">
            <v>284.11</v>
          </cell>
          <cell r="AG182">
            <v>17.43</v>
          </cell>
          <cell r="AI182">
            <v>338.47</v>
          </cell>
          <cell r="AJ182">
            <v>0.4</v>
          </cell>
          <cell r="AK182">
            <v>24.6</v>
          </cell>
          <cell r="BB182">
            <v>30</v>
          </cell>
          <cell r="BC182">
            <v>55</v>
          </cell>
        </row>
        <row r="183">
          <cell r="B183">
            <v>4</v>
          </cell>
          <cell r="G183">
            <v>29</v>
          </cell>
          <cell r="H183" t="str">
            <v>F</v>
          </cell>
          <cell r="P183">
            <v>590</v>
          </cell>
          <cell r="R183">
            <v>0.4</v>
          </cell>
          <cell r="S183">
            <v>24.6</v>
          </cell>
          <cell r="AD183">
            <v>106.16</v>
          </cell>
          <cell r="AG183">
            <v>6.51</v>
          </cell>
          <cell r="AI183">
            <v>127.95</v>
          </cell>
          <cell r="AJ183">
            <v>0.4</v>
          </cell>
          <cell r="AK183">
            <v>24.6</v>
          </cell>
          <cell r="BB183">
            <v>30</v>
          </cell>
          <cell r="BC183">
            <v>54</v>
          </cell>
        </row>
        <row r="184">
          <cell r="B184">
            <v>4</v>
          </cell>
          <cell r="G184">
            <v>33</v>
          </cell>
          <cell r="H184" t="str">
            <v>F</v>
          </cell>
          <cell r="P184">
            <v>1188.8018179999999</v>
          </cell>
          <cell r="R184">
            <v>0.5</v>
          </cell>
          <cell r="S184">
            <v>24.5</v>
          </cell>
          <cell r="AD184">
            <v>175.44</v>
          </cell>
          <cell r="AG184">
            <v>10.76</v>
          </cell>
          <cell r="AI184">
            <v>208.97</v>
          </cell>
          <cell r="AJ184">
            <v>0.5</v>
          </cell>
          <cell r="AK184">
            <v>24.5</v>
          </cell>
          <cell r="BB184">
            <v>33</v>
          </cell>
          <cell r="BC184">
            <v>58</v>
          </cell>
        </row>
        <row r="185">
          <cell r="B185">
            <v>4</v>
          </cell>
          <cell r="G185">
            <v>31</v>
          </cell>
          <cell r="H185" t="str">
            <v>F</v>
          </cell>
          <cell r="P185">
            <v>1000</v>
          </cell>
          <cell r="R185">
            <v>0.5</v>
          </cell>
          <cell r="S185">
            <v>24.5</v>
          </cell>
          <cell r="AD185">
            <v>156.34</v>
          </cell>
          <cell r="AG185">
            <v>9.59</v>
          </cell>
          <cell r="AI185">
            <v>186.83</v>
          </cell>
          <cell r="AJ185">
            <v>0.5</v>
          </cell>
          <cell r="AK185">
            <v>24.5</v>
          </cell>
          <cell r="BB185">
            <v>31</v>
          </cell>
          <cell r="BC185">
            <v>56</v>
          </cell>
        </row>
        <row r="186">
          <cell r="B186">
            <v>4</v>
          </cell>
          <cell r="G186">
            <v>46</v>
          </cell>
          <cell r="H186" t="str">
            <v>F</v>
          </cell>
          <cell r="P186">
            <v>355.59</v>
          </cell>
          <cell r="R186">
            <v>0.8</v>
          </cell>
          <cell r="S186">
            <v>24.2</v>
          </cell>
          <cell r="AD186">
            <v>30.18</v>
          </cell>
          <cell r="AG186">
            <v>1.85</v>
          </cell>
          <cell r="AI186">
            <v>36.35</v>
          </cell>
          <cell r="AJ186">
            <v>0.8</v>
          </cell>
          <cell r="AK186">
            <v>24.2</v>
          </cell>
          <cell r="BB186">
            <v>46</v>
          </cell>
          <cell r="BC186">
            <v>70</v>
          </cell>
        </row>
        <row r="187">
          <cell r="B187">
            <v>4</v>
          </cell>
          <cell r="G187">
            <v>36</v>
          </cell>
          <cell r="H187" t="str">
            <v>F</v>
          </cell>
          <cell r="P187">
            <v>1150</v>
          </cell>
          <cell r="R187">
            <v>0.8</v>
          </cell>
          <cell r="S187">
            <v>24.2</v>
          </cell>
          <cell r="AD187">
            <v>168.4</v>
          </cell>
          <cell r="AG187">
            <v>10.33</v>
          </cell>
          <cell r="AI187">
            <v>200.18</v>
          </cell>
          <cell r="AJ187">
            <v>0.8</v>
          </cell>
          <cell r="AK187">
            <v>24.2</v>
          </cell>
          <cell r="BB187">
            <v>36</v>
          </cell>
          <cell r="BC187">
            <v>60</v>
          </cell>
        </row>
        <row r="188">
          <cell r="B188">
            <v>4</v>
          </cell>
          <cell r="G188">
            <v>27</v>
          </cell>
          <cell r="H188" t="str">
            <v>F</v>
          </cell>
          <cell r="P188">
            <v>416.62363640000001</v>
          </cell>
          <cell r="R188">
            <v>0.9</v>
          </cell>
          <cell r="S188">
            <v>24.1</v>
          </cell>
          <cell r="AD188">
            <v>90.76</v>
          </cell>
          <cell r="AG188">
            <v>5.57</v>
          </cell>
          <cell r="AI188">
            <v>110.4</v>
          </cell>
          <cell r="AJ188">
            <v>0.9</v>
          </cell>
          <cell r="AK188">
            <v>24.1</v>
          </cell>
          <cell r="BB188">
            <v>30</v>
          </cell>
          <cell r="BC188">
            <v>51</v>
          </cell>
        </row>
        <row r="189">
          <cell r="B189">
            <v>4</v>
          </cell>
          <cell r="G189">
            <v>25</v>
          </cell>
          <cell r="H189" t="str">
            <v>F</v>
          </cell>
          <cell r="P189">
            <v>420.15818180000002</v>
          </cell>
          <cell r="R189">
            <v>0.9</v>
          </cell>
          <cell r="S189">
            <v>24.1</v>
          </cell>
          <cell r="AD189">
            <v>90.88</v>
          </cell>
          <cell r="AG189">
            <v>5.57</v>
          </cell>
          <cell r="AI189">
            <v>111.21</v>
          </cell>
          <cell r="AJ189">
            <v>0.9</v>
          </cell>
          <cell r="AK189">
            <v>24.1</v>
          </cell>
          <cell r="BB189">
            <v>30</v>
          </cell>
          <cell r="BC189">
            <v>49</v>
          </cell>
        </row>
        <row r="190">
          <cell r="B190">
            <v>4</v>
          </cell>
          <cell r="G190">
            <v>35</v>
          </cell>
          <cell r="H190" t="str">
            <v>F</v>
          </cell>
          <cell r="P190">
            <v>415.32909089999998</v>
          </cell>
          <cell r="R190">
            <v>1.1000000000000001</v>
          </cell>
          <cell r="S190">
            <v>23.9</v>
          </cell>
          <cell r="AD190">
            <v>160.21</v>
          </cell>
          <cell r="AG190">
            <v>9.83</v>
          </cell>
          <cell r="AI190">
            <v>101.76</v>
          </cell>
          <cell r="AJ190">
            <v>1.1000000000000001</v>
          </cell>
          <cell r="AK190">
            <v>23.9</v>
          </cell>
          <cell r="BB190">
            <v>35</v>
          </cell>
          <cell r="BC190">
            <v>59</v>
          </cell>
        </row>
        <row r="191">
          <cell r="B191">
            <v>4</v>
          </cell>
          <cell r="G191">
            <v>23</v>
          </cell>
          <cell r="H191" t="str">
            <v>F</v>
          </cell>
          <cell r="P191">
            <v>355.59</v>
          </cell>
          <cell r="R191">
            <v>1.1000000000000001</v>
          </cell>
          <cell r="S191">
            <v>23.9</v>
          </cell>
          <cell r="AD191">
            <v>169.88</v>
          </cell>
          <cell r="AG191">
            <v>10.42</v>
          </cell>
          <cell r="AI191">
            <v>104.46</v>
          </cell>
          <cell r="AJ191">
            <v>1.1000000000000001</v>
          </cell>
          <cell r="AK191">
            <v>23.9</v>
          </cell>
          <cell r="BB191">
            <v>30</v>
          </cell>
          <cell r="BC191">
            <v>47</v>
          </cell>
        </row>
        <row r="192">
          <cell r="B192">
            <v>4</v>
          </cell>
          <cell r="G192">
            <v>33</v>
          </cell>
          <cell r="H192" t="str">
            <v>F</v>
          </cell>
          <cell r="P192">
            <v>390.34363639999998</v>
          </cell>
          <cell r="R192">
            <v>1.1000000000000001</v>
          </cell>
          <cell r="S192">
            <v>23.9</v>
          </cell>
          <cell r="AD192">
            <v>163.47</v>
          </cell>
          <cell r="AG192">
            <v>10.02</v>
          </cell>
          <cell r="AI192">
            <v>104.3</v>
          </cell>
          <cell r="AJ192">
            <v>1.1000000000000001</v>
          </cell>
          <cell r="AK192">
            <v>23.9</v>
          </cell>
          <cell r="BB192">
            <v>33</v>
          </cell>
          <cell r="BC192">
            <v>57</v>
          </cell>
        </row>
        <row r="193">
          <cell r="B193">
            <v>4</v>
          </cell>
          <cell r="G193">
            <v>43</v>
          </cell>
          <cell r="H193" t="str">
            <v>F</v>
          </cell>
          <cell r="P193">
            <v>1054.2436359999999</v>
          </cell>
          <cell r="R193">
            <v>1.2</v>
          </cell>
          <cell r="S193">
            <v>23.8</v>
          </cell>
          <cell r="AD193">
            <v>264.39</v>
          </cell>
          <cell r="AG193">
            <v>16.21</v>
          </cell>
          <cell r="AI193">
            <v>165.95</v>
          </cell>
          <cell r="AJ193">
            <v>1.2</v>
          </cell>
          <cell r="AK193">
            <v>23.8</v>
          </cell>
          <cell r="BB193">
            <v>43</v>
          </cell>
          <cell r="BC193">
            <v>67</v>
          </cell>
        </row>
        <row r="194">
          <cell r="B194">
            <v>4</v>
          </cell>
          <cell r="G194">
            <v>27</v>
          </cell>
          <cell r="H194" t="str">
            <v>F</v>
          </cell>
          <cell r="P194">
            <v>441.24272730000001</v>
          </cell>
          <cell r="R194">
            <v>1.3</v>
          </cell>
          <cell r="S194">
            <v>23.7</v>
          </cell>
          <cell r="AD194">
            <v>190.35</v>
          </cell>
          <cell r="AG194">
            <v>11.67</v>
          </cell>
          <cell r="AI194">
            <v>123.08</v>
          </cell>
          <cell r="AJ194">
            <v>1.3</v>
          </cell>
          <cell r="AK194">
            <v>23.7</v>
          </cell>
          <cell r="BB194">
            <v>30</v>
          </cell>
          <cell r="BC194">
            <v>51</v>
          </cell>
        </row>
        <row r="195">
          <cell r="B195">
            <v>4</v>
          </cell>
          <cell r="G195">
            <v>24</v>
          </cell>
          <cell r="H195" t="str">
            <v>F</v>
          </cell>
          <cell r="P195">
            <v>406.83</v>
          </cell>
          <cell r="R195">
            <v>1.3</v>
          </cell>
          <cell r="S195">
            <v>23.7</v>
          </cell>
          <cell r="AD195">
            <v>179.78</v>
          </cell>
          <cell r="AG195">
            <v>11.02</v>
          </cell>
          <cell r="AI195">
            <v>117.86</v>
          </cell>
          <cell r="AJ195">
            <v>1.3</v>
          </cell>
          <cell r="AK195">
            <v>23.7</v>
          </cell>
          <cell r="BB195">
            <v>30</v>
          </cell>
          <cell r="BC195">
            <v>48</v>
          </cell>
        </row>
        <row r="196">
          <cell r="B196">
            <v>4</v>
          </cell>
          <cell r="G196">
            <v>20</v>
          </cell>
          <cell r="H196" t="str">
            <v>F</v>
          </cell>
          <cell r="P196">
            <v>414.0581818</v>
          </cell>
          <cell r="R196">
            <v>1.3</v>
          </cell>
          <cell r="S196">
            <v>23.7</v>
          </cell>
          <cell r="AD196">
            <v>175.83</v>
          </cell>
          <cell r="AG196">
            <v>10.78</v>
          </cell>
          <cell r="AI196">
            <v>115.11</v>
          </cell>
          <cell r="AJ196">
            <v>1.3</v>
          </cell>
          <cell r="AK196">
            <v>23.7</v>
          </cell>
          <cell r="BB196">
            <v>30</v>
          </cell>
          <cell r="BC196">
            <v>44</v>
          </cell>
        </row>
        <row r="197">
          <cell r="B197">
            <v>4</v>
          </cell>
          <cell r="G197">
            <v>21</v>
          </cell>
          <cell r="H197" t="str">
            <v>F</v>
          </cell>
          <cell r="P197">
            <v>405.77909090000003</v>
          </cell>
          <cell r="R197">
            <v>1.3</v>
          </cell>
          <cell r="S197">
            <v>23.7</v>
          </cell>
          <cell r="AD197">
            <v>175.39</v>
          </cell>
          <cell r="AG197">
            <v>10.76</v>
          </cell>
          <cell r="AI197">
            <v>115.09</v>
          </cell>
          <cell r="AJ197">
            <v>1.3</v>
          </cell>
          <cell r="AK197">
            <v>23.7</v>
          </cell>
          <cell r="BB197">
            <v>30</v>
          </cell>
          <cell r="BC197">
            <v>45</v>
          </cell>
        </row>
        <row r="198">
          <cell r="B198">
            <v>4</v>
          </cell>
          <cell r="G198">
            <v>32</v>
          </cell>
          <cell r="H198" t="str">
            <v>F</v>
          </cell>
          <cell r="P198">
            <v>421.50545449999998</v>
          </cell>
          <cell r="R198">
            <v>1.3</v>
          </cell>
          <cell r="S198">
            <v>23.7</v>
          </cell>
          <cell r="AD198">
            <v>176.69</v>
          </cell>
          <cell r="AG198">
            <v>10.84</v>
          </cell>
          <cell r="AI198">
            <v>112.76</v>
          </cell>
          <cell r="AJ198">
            <v>1.3</v>
          </cell>
          <cell r="AK198">
            <v>23.7</v>
          </cell>
          <cell r="BB198">
            <v>32</v>
          </cell>
          <cell r="BC198">
            <v>56</v>
          </cell>
        </row>
        <row r="199">
          <cell r="B199">
            <v>4</v>
          </cell>
          <cell r="G199">
            <v>26</v>
          </cell>
          <cell r="H199" t="str">
            <v>F</v>
          </cell>
          <cell r="P199">
            <v>422.96</v>
          </cell>
          <cell r="R199">
            <v>1.3</v>
          </cell>
          <cell r="S199">
            <v>23.7</v>
          </cell>
          <cell r="AD199">
            <v>185.58</v>
          </cell>
          <cell r="AG199">
            <v>11.38</v>
          </cell>
          <cell r="AI199">
            <v>120.54</v>
          </cell>
          <cell r="AJ199">
            <v>1.3</v>
          </cell>
          <cell r="AK199">
            <v>23.7</v>
          </cell>
          <cell r="BB199">
            <v>30</v>
          </cell>
          <cell r="BC199">
            <v>50</v>
          </cell>
        </row>
        <row r="200">
          <cell r="B200">
            <v>4</v>
          </cell>
          <cell r="G200">
            <v>30</v>
          </cell>
          <cell r="H200" t="str">
            <v>F</v>
          </cell>
          <cell r="P200">
            <v>415.9863636</v>
          </cell>
          <cell r="R200">
            <v>1.3</v>
          </cell>
          <cell r="S200">
            <v>23.7</v>
          </cell>
          <cell r="AD200">
            <v>180.42</v>
          </cell>
          <cell r="AG200">
            <v>11.06</v>
          </cell>
          <cell r="AI200">
            <v>115.69</v>
          </cell>
          <cell r="AJ200">
            <v>1.3</v>
          </cell>
          <cell r="AK200">
            <v>23.7</v>
          </cell>
          <cell r="BB200">
            <v>30</v>
          </cell>
          <cell r="BC200">
            <v>54</v>
          </cell>
        </row>
        <row r="201">
          <cell r="B201">
            <v>4</v>
          </cell>
          <cell r="G201">
            <v>32</v>
          </cell>
          <cell r="H201" t="str">
            <v>F</v>
          </cell>
          <cell r="P201">
            <v>410.74181820000001</v>
          </cell>
          <cell r="R201">
            <v>1.3</v>
          </cell>
          <cell r="S201">
            <v>23.7</v>
          </cell>
          <cell r="AD201">
            <v>173.79</v>
          </cell>
          <cell r="AG201">
            <v>10.66</v>
          </cell>
          <cell r="AI201">
            <v>110.96</v>
          </cell>
          <cell r="AJ201">
            <v>1.3</v>
          </cell>
          <cell r="AK201">
            <v>23.7</v>
          </cell>
          <cell r="BB201">
            <v>32</v>
          </cell>
          <cell r="BC201">
            <v>56</v>
          </cell>
        </row>
        <row r="202">
          <cell r="B202">
            <v>4</v>
          </cell>
          <cell r="G202">
            <v>31</v>
          </cell>
          <cell r="H202" t="str">
            <v>F</v>
          </cell>
          <cell r="P202">
            <v>590</v>
          </cell>
          <cell r="R202">
            <v>1.3</v>
          </cell>
          <cell r="S202">
            <v>23.7</v>
          </cell>
          <cell r="AD202">
            <v>225.09</v>
          </cell>
          <cell r="AG202">
            <v>13.8</v>
          </cell>
          <cell r="AI202">
            <v>143.15</v>
          </cell>
          <cell r="AJ202">
            <v>1.3</v>
          </cell>
          <cell r="AK202">
            <v>23.7</v>
          </cell>
          <cell r="BB202">
            <v>31</v>
          </cell>
          <cell r="BC202">
            <v>55</v>
          </cell>
        </row>
        <row r="203">
          <cell r="B203">
            <v>4</v>
          </cell>
          <cell r="G203">
            <v>49</v>
          </cell>
          <cell r="H203" t="str">
            <v>F</v>
          </cell>
          <cell r="P203">
            <v>758.99</v>
          </cell>
          <cell r="R203">
            <v>1.4</v>
          </cell>
          <cell r="S203">
            <v>23.6</v>
          </cell>
          <cell r="AD203">
            <v>85.73</v>
          </cell>
          <cell r="AG203">
            <v>5.26</v>
          </cell>
          <cell r="AI203">
            <v>54.93</v>
          </cell>
          <cell r="AJ203">
            <v>1.4</v>
          </cell>
          <cell r="AK203">
            <v>23.6</v>
          </cell>
          <cell r="BB203">
            <v>49</v>
          </cell>
          <cell r="BC203">
            <v>70</v>
          </cell>
        </row>
        <row r="204">
          <cell r="B204">
            <v>4</v>
          </cell>
          <cell r="G204">
            <v>23</v>
          </cell>
          <cell r="H204" t="str">
            <v>F</v>
          </cell>
          <cell r="P204">
            <v>409.22636360000001</v>
          </cell>
          <cell r="R204">
            <v>1.4</v>
          </cell>
          <cell r="S204">
            <v>23.6</v>
          </cell>
          <cell r="AD204">
            <v>179.71</v>
          </cell>
          <cell r="AG204">
            <v>11.02</v>
          </cell>
          <cell r="AI204">
            <v>117.95</v>
          </cell>
          <cell r="AJ204">
            <v>1.4</v>
          </cell>
          <cell r="AK204">
            <v>23.6</v>
          </cell>
          <cell r="BB204">
            <v>30</v>
          </cell>
          <cell r="BC204">
            <v>47</v>
          </cell>
        </row>
        <row r="205">
          <cell r="B205">
            <v>4</v>
          </cell>
          <cell r="G205">
            <v>55</v>
          </cell>
          <cell r="H205" t="str">
            <v>F</v>
          </cell>
          <cell r="P205">
            <v>427.51272729999999</v>
          </cell>
          <cell r="R205">
            <v>1.4</v>
          </cell>
          <cell r="S205">
            <v>23.6</v>
          </cell>
          <cell r="AD205">
            <v>19.91</v>
          </cell>
          <cell r="AG205">
            <v>1.22</v>
          </cell>
          <cell r="AI205">
            <v>13.44</v>
          </cell>
          <cell r="AJ205">
            <v>1.4</v>
          </cell>
          <cell r="AK205">
            <v>23.6</v>
          </cell>
          <cell r="BB205">
            <v>55</v>
          </cell>
          <cell r="BC205">
            <v>70</v>
          </cell>
        </row>
        <row r="206">
          <cell r="B206">
            <v>4</v>
          </cell>
          <cell r="G206">
            <v>21</v>
          </cell>
          <cell r="H206" t="str">
            <v>F</v>
          </cell>
          <cell r="P206">
            <v>406.67272730000002</v>
          </cell>
          <cell r="R206">
            <v>1.4</v>
          </cell>
          <cell r="S206">
            <v>23.6</v>
          </cell>
          <cell r="AD206">
            <v>176.16</v>
          </cell>
          <cell r="AG206">
            <v>10.81</v>
          </cell>
          <cell r="AI206">
            <v>115.63</v>
          </cell>
          <cell r="AJ206">
            <v>1.4</v>
          </cell>
          <cell r="AK206">
            <v>23.6</v>
          </cell>
          <cell r="BB206">
            <v>30</v>
          </cell>
          <cell r="BC206">
            <v>45</v>
          </cell>
        </row>
        <row r="207">
          <cell r="B207">
            <v>4</v>
          </cell>
          <cell r="G207">
            <v>40</v>
          </cell>
          <cell r="H207" t="str">
            <v>F</v>
          </cell>
          <cell r="P207">
            <v>398.2363636</v>
          </cell>
          <cell r="R207">
            <v>1.4</v>
          </cell>
          <cell r="S207">
            <v>23.6</v>
          </cell>
          <cell r="AD207">
            <v>136.97999999999999</v>
          </cell>
          <cell r="AG207">
            <v>8.4</v>
          </cell>
          <cell r="AI207">
            <v>86.74</v>
          </cell>
          <cell r="AJ207">
            <v>1.4</v>
          </cell>
          <cell r="AK207">
            <v>23.6</v>
          </cell>
          <cell r="BB207">
            <v>40</v>
          </cell>
          <cell r="BC207">
            <v>64</v>
          </cell>
        </row>
        <row r="208">
          <cell r="B208">
            <v>4</v>
          </cell>
          <cell r="G208">
            <v>37</v>
          </cell>
          <cell r="H208" t="str">
            <v>F</v>
          </cell>
          <cell r="P208">
            <v>416.77636360000002</v>
          </cell>
          <cell r="R208">
            <v>1.4</v>
          </cell>
          <cell r="S208">
            <v>23.6</v>
          </cell>
          <cell r="AD208">
            <v>153.78</v>
          </cell>
          <cell r="AG208">
            <v>9.43</v>
          </cell>
          <cell r="AI208">
            <v>97.45</v>
          </cell>
          <cell r="AJ208">
            <v>1.4</v>
          </cell>
          <cell r="AK208">
            <v>23.6</v>
          </cell>
          <cell r="BB208">
            <v>37</v>
          </cell>
          <cell r="BC208">
            <v>61</v>
          </cell>
        </row>
        <row r="209">
          <cell r="B209">
            <v>4</v>
          </cell>
          <cell r="G209">
            <v>36</v>
          </cell>
          <cell r="H209" t="str">
            <v>F</v>
          </cell>
          <cell r="P209">
            <v>384.35636360000001</v>
          </cell>
          <cell r="R209">
            <v>1.4</v>
          </cell>
          <cell r="S209">
            <v>23.6</v>
          </cell>
          <cell r="AD209">
            <v>146.86000000000001</v>
          </cell>
          <cell r="AG209">
            <v>9.01</v>
          </cell>
          <cell r="AI209">
            <v>93.28</v>
          </cell>
          <cell r="AJ209">
            <v>1.4</v>
          </cell>
          <cell r="AK209">
            <v>23.6</v>
          </cell>
          <cell r="BB209">
            <v>36</v>
          </cell>
          <cell r="BC209">
            <v>60</v>
          </cell>
        </row>
        <row r="210">
          <cell r="B210">
            <v>4</v>
          </cell>
          <cell r="G210">
            <v>27</v>
          </cell>
          <cell r="H210" t="str">
            <v>F</v>
          </cell>
          <cell r="P210">
            <v>390.40363639999998</v>
          </cell>
          <cell r="R210">
            <v>1.4</v>
          </cell>
          <cell r="S210">
            <v>23.6</v>
          </cell>
          <cell r="AD210">
            <v>177.76</v>
          </cell>
          <cell r="AG210">
            <v>10.91</v>
          </cell>
          <cell r="AI210">
            <v>115.16</v>
          </cell>
          <cell r="AJ210">
            <v>1.4</v>
          </cell>
          <cell r="AK210">
            <v>23.6</v>
          </cell>
          <cell r="BB210">
            <v>30</v>
          </cell>
          <cell r="BC210">
            <v>51</v>
          </cell>
        </row>
        <row r="211">
          <cell r="B211">
            <v>4</v>
          </cell>
          <cell r="G211">
            <v>21</v>
          </cell>
          <cell r="H211" t="str">
            <v>F</v>
          </cell>
          <cell r="P211">
            <v>395.95454549999999</v>
          </cell>
          <cell r="R211">
            <v>1.4</v>
          </cell>
          <cell r="S211">
            <v>23.6</v>
          </cell>
          <cell r="AD211">
            <v>174.97</v>
          </cell>
          <cell r="AG211">
            <v>10.73</v>
          </cell>
          <cell r="AI211">
            <v>112.76</v>
          </cell>
          <cell r="AJ211">
            <v>1.4</v>
          </cell>
          <cell r="AK211">
            <v>23.6</v>
          </cell>
          <cell r="BB211">
            <v>30</v>
          </cell>
          <cell r="BC211">
            <v>45</v>
          </cell>
        </row>
        <row r="212">
          <cell r="B212">
            <v>4</v>
          </cell>
          <cell r="G212">
            <v>23</v>
          </cell>
          <cell r="H212" t="str">
            <v>F</v>
          </cell>
          <cell r="P212">
            <v>394.24272730000001</v>
          </cell>
          <cell r="R212">
            <v>1.4</v>
          </cell>
          <cell r="S212">
            <v>23.6</v>
          </cell>
          <cell r="AD212">
            <v>176.12</v>
          </cell>
          <cell r="AG212">
            <v>10.8</v>
          </cell>
          <cell r="AI212">
            <v>115.66</v>
          </cell>
          <cell r="AJ212">
            <v>1.4</v>
          </cell>
          <cell r="AK212">
            <v>23.6</v>
          </cell>
          <cell r="BB212">
            <v>30</v>
          </cell>
          <cell r="BC212">
            <v>47</v>
          </cell>
        </row>
        <row r="213">
          <cell r="B213">
            <v>4</v>
          </cell>
          <cell r="G213">
            <v>22</v>
          </cell>
          <cell r="H213" t="str">
            <v>F</v>
          </cell>
          <cell r="P213">
            <v>366.61454550000002</v>
          </cell>
          <cell r="R213">
            <v>1.4</v>
          </cell>
          <cell r="S213">
            <v>23.6</v>
          </cell>
          <cell r="AD213">
            <v>173.31</v>
          </cell>
          <cell r="AG213">
            <v>10.63</v>
          </cell>
          <cell r="AI213">
            <v>106.57</v>
          </cell>
          <cell r="AJ213">
            <v>1.4</v>
          </cell>
          <cell r="AK213">
            <v>23.6</v>
          </cell>
          <cell r="BB213">
            <v>30</v>
          </cell>
          <cell r="BC213">
            <v>46</v>
          </cell>
        </row>
        <row r="214">
          <cell r="B214">
            <v>4</v>
          </cell>
          <cell r="G214">
            <v>28</v>
          </cell>
          <cell r="H214" t="str">
            <v>F</v>
          </cell>
          <cell r="P214">
            <v>382.21727270000002</v>
          </cell>
          <cell r="R214">
            <v>1.4</v>
          </cell>
          <cell r="S214">
            <v>23.6</v>
          </cell>
          <cell r="AD214">
            <v>174.99</v>
          </cell>
          <cell r="AG214">
            <v>10.73</v>
          </cell>
          <cell r="AI214">
            <v>113.02</v>
          </cell>
          <cell r="AJ214">
            <v>1.4</v>
          </cell>
          <cell r="AK214">
            <v>23.6</v>
          </cell>
          <cell r="BB214">
            <v>30</v>
          </cell>
          <cell r="BC214">
            <v>52</v>
          </cell>
        </row>
        <row r="215">
          <cell r="B215">
            <v>4</v>
          </cell>
          <cell r="G215">
            <v>20</v>
          </cell>
          <cell r="H215" t="str">
            <v>F</v>
          </cell>
          <cell r="P215">
            <v>394.09181819999998</v>
          </cell>
          <cell r="R215">
            <v>1.4</v>
          </cell>
          <cell r="S215">
            <v>23.6</v>
          </cell>
          <cell r="AD215">
            <v>176.42</v>
          </cell>
          <cell r="AG215">
            <v>10.82</v>
          </cell>
          <cell r="AI215">
            <v>108.03</v>
          </cell>
          <cell r="AJ215">
            <v>1.4</v>
          </cell>
          <cell r="AK215">
            <v>23.6</v>
          </cell>
          <cell r="BB215">
            <v>30</v>
          </cell>
          <cell r="BC215">
            <v>44</v>
          </cell>
        </row>
        <row r="216">
          <cell r="B216">
            <v>4</v>
          </cell>
          <cell r="G216">
            <v>36</v>
          </cell>
          <cell r="H216" t="str">
            <v>F</v>
          </cell>
          <cell r="P216">
            <v>391.7527273</v>
          </cell>
          <cell r="R216">
            <v>1.4</v>
          </cell>
          <cell r="S216">
            <v>23.6</v>
          </cell>
          <cell r="AD216">
            <v>148.76</v>
          </cell>
          <cell r="AG216">
            <v>9.1300000000000008</v>
          </cell>
          <cell r="AI216">
            <v>94.46</v>
          </cell>
          <cell r="AJ216">
            <v>1.4</v>
          </cell>
          <cell r="AK216">
            <v>23.6</v>
          </cell>
          <cell r="BB216">
            <v>36</v>
          </cell>
          <cell r="BC216">
            <v>60</v>
          </cell>
        </row>
        <row r="217">
          <cell r="B217">
            <v>4</v>
          </cell>
          <cell r="G217">
            <v>26</v>
          </cell>
          <cell r="H217" t="str">
            <v>F</v>
          </cell>
          <cell r="P217">
            <v>403.13909089999999</v>
          </cell>
          <cell r="R217">
            <v>1.4</v>
          </cell>
          <cell r="S217">
            <v>23.6</v>
          </cell>
          <cell r="AD217">
            <v>181.14</v>
          </cell>
          <cell r="AG217">
            <v>11.11</v>
          </cell>
          <cell r="AI217">
            <v>117.73</v>
          </cell>
          <cell r="AJ217">
            <v>1.4</v>
          </cell>
          <cell r="AK217">
            <v>23.6</v>
          </cell>
          <cell r="BB217">
            <v>30</v>
          </cell>
          <cell r="BC217">
            <v>50</v>
          </cell>
        </row>
        <row r="218">
          <cell r="B218">
            <v>4</v>
          </cell>
          <cell r="G218">
            <v>27</v>
          </cell>
          <cell r="H218" t="str">
            <v>F</v>
          </cell>
          <cell r="P218">
            <v>413.59636360000002</v>
          </cell>
          <cell r="R218">
            <v>1.4</v>
          </cell>
          <cell r="S218">
            <v>23.6</v>
          </cell>
          <cell r="AD218">
            <v>183.81</v>
          </cell>
          <cell r="AG218">
            <v>11.28</v>
          </cell>
          <cell r="AI218">
            <v>118.95</v>
          </cell>
          <cell r="AJ218">
            <v>1.4</v>
          </cell>
          <cell r="AK218">
            <v>23.6</v>
          </cell>
          <cell r="BB218">
            <v>30</v>
          </cell>
          <cell r="BC218">
            <v>51</v>
          </cell>
        </row>
        <row r="219">
          <cell r="B219">
            <v>4</v>
          </cell>
          <cell r="G219">
            <v>29</v>
          </cell>
          <cell r="H219" t="str">
            <v>F</v>
          </cell>
          <cell r="P219">
            <v>416.59727270000002</v>
          </cell>
          <cell r="R219">
            <v>1.4</v>
          </cell>
          <cell r="S219">
            <v>23.6</v>
          </cell>
          <cell r="AD219">
            <v>182.95</v>
          </cell>
          <cell r="AG219">
            <v>11.22</v>
          </cell>
          <cell r="AI219">
            <v>117.6</v>
          </cell>
          <cell r="AJ219">
            <v>1.4</v>
          </cell>
          <cell r="AK219">
            <v>23.6</v>
          </cell>
          <cell r="BB219">
            <v>30</v>
          </cell>
          <cell r="BC219">
            <v>53</v>
          </cell>
        </row>
        <row r="220">
          <cell r="B220">
            <v>4</v>
          </cell>
          <cell r="G220">
            <v>36</v>
          </cell>
          <cell r="H220" t="str">
            <v>F</v>
          </cell>
          <cell r="P220">
            <v>416.84545450000002</v>
          </cell>
          <cell r="R220">
            <v>1.4</v>
          </cell>
          <cell r="S220">
            <v>23.6</v>
          </cell>
          <cell r="AD220">
            <v>155.22999999999999</v>
          </cell>
          <cell r="AG220">
            <v>9.5299999999999994</v>
          </cell>
          <cell r="AI220">
            <v>98.45</v>
          </cell>
          <cell r="AJ220">
            <v>1.4</v>
          </cell>
          <cell r="AK220">
            <v>23.6</v>
          </cell>
          <cell r="BB220">
            <v>36</v>
          </cell>
          <cell r="BC220">
            <v>60</v>
          </cell>
        </row>
        <row r="221">
          <cell r="B221">
            <v>4</v>
          </cell>
          <cell r="G221">
            <v>34</v>
          </cell>
          <cell r="H221" t="str">
            <v>F</v>
          </cell>
          <cell r="P221">
            <v>425.81272730000001</v>
          </cell>
          <cell r="R221">
            <v>1.4</v>
          </cell>
          <cell r="S221">
            <v>23.6</v>
          </cell>
          <cell r="AD221">
            <v>170.15</v>
          </cell>
          <cell r="AG221">
            <v>10.44</v>
          </cell>
          <cell r="AI221">
            <v>108.21</v>
          </cell>
          <cell r="AJ221">
            <v>1.4</v>
          </cell>
          <cell r="AK221">
            <v>23.6</v>
          </cell>
          <cell r="BB221">
            <v>34</v>
          </cell>
          <cell r="BC221">
            <v>58</v>
          </cell>
        </row>
        <row r="222">
          <cell r="B222">
            <v>4</v>
          </cell>
          <cell r="G222">
            <v>35</v>
          </cell>
          <cell r="H222" t="str">
            <v>F</v>
          </cell>
          <cell r="P222">
            <v>447.45545449999997</v>
          </cell>
          <cell r="R222">
            <v>1.4</v>
          </cell>
          <cell r="S222">
            <v>23.6</v>
          </cell>
          <cell r="AD222">
            <v>170.31</v>
          </cell>
          <cell r="AG222">
            <v>10.45</v>
          </cell>
          <cell r="AI222">
            <v>108.03</v>
          </cell>
          <cell r="AJ222">
            <v>1.4</v>
          </cell>
          <cell r="AK222">
            <v>23.6</v>
          </cell>
          <cell r="BB222">
            <v>35</v>
          </cell>
          <cell r="BC222">
            <v>59</v>
          </cell>
        </row>
        <row r="223">
          <cell r="B223">
            <v>4</v>
          </cell>
          <cell r="G223">
            <v>23</v>
          </cell>
          <cell r="H223" t="str">
            <v>F</v>
          </cell>
          <cell r="P223">
            <v>363.03181819999998</v>
          </cell>
          <cell r="R223">
            <v>1.4</v>
          </cell>
          <cell r="S223">
            <v>23.6</v>
          </cell>
          <cell r="AD223">
            <v>171.6</v>
          </cell>
          <cell r="AG223">
            <v>10.53</v>
          </cell>
          <cell r="AI223">
            <v>107.8</v>
          </cell>
          <cell r="AJ223">
            <v>1.4</v>
          </cell>
          <cell r="AK223">
            <v>23.6</v>
          </cell>
          <cell r="BB223">
            <v>30</v>
          </cell>
          <cell r="BC223">
            <v>47</v>
          </cell>
        </row>
        <row r="224">
          <cell r="B224">
            <v>4</v>
          </cell>
          <cell r="G224">
            <v>51</v>
          </cell>
          <cell r="H224" t="str">
            <v>F</v>
          </cell>
          <cell r="P224">
            <v>355.59</v>
          </cell>
          <cell r="R224">
            <v>1.4</v>
          </cell>
          <cell r="S224">
            <v>23.6</v>
          </cell>
          <cell r="AD224">
            <v>37.6</v>
          </cell>
          <cell r="AG224">
            <v>2.2999999999999998</v>
          </cell>
          <cell r="AI224">
            <v>24.53</v>
          </cell>
          <cell r="AJ224">
            <v>1.4</v>
          </cell>
          <cell r="AK224">
            <v>23.6</v>
          </cell>
          <cell r="BB224">
            <v>51</v>
          </cell>
          <cell r="BC224">
            <v>70</v>
          </cell>
        </row>
        <row r="225">
          <cell r="B225">
            <v>4</v>
          </cell>
          <cell r="G225">
            <v>28</v>
          </cell>
          <cell r="H225" t="str">
            <v>F</v>
          </cell>
          <cell r="P225">
            <v>1350</v>
          </cell>
          <cell r="R225">
            <v>1.6</v>
          </cell>
          <cell r="S225">
            <v>23.4</v>
          </cell>
          <cell r="AD225">
            <v>447.52</v>
          </cell>
          <cell r="AG225">
            <v>27.45</v>
          </cell>
          <cell r="AI225">
            <v>283.87</v>
          </cell>
          <cell r="AJ225">
            <v>1.6</v>
          </cell>
          <cell r="AK225">
            <v>23.4</v>
          </cell>
          <cell r="BB225">
            <v>30</v>
          </cell>
          <cell r="BC225">
            <v>51</v>
          </cell>
        </row>
        <row r="226">
          <cell r="B226">
            <v>4</v>
          </cell>
          <cell r="G226">
            <v>33</v>
          </cell>
          <cell r="H226" t="str">
            <v>F</v>
          </cell>
          <cell r="P226">
            <v>2000</v>
          </cell>
          <cell r="R226">
            <v>1.7</v>
          </cell>
          <cell r="S226">
            <v>23.3</v>
          </cell>
          <cell r="AD226">
            <v>632.85</v>
          </cell>
          <cell r="AG226">
            <v>38.81</v>
          </cell>
          <cell r="AI226">
            <v>396.21</v>
          </cell>
          <cell r="AJ226">
            <v>1.7</v>
          </cell>
          <cell r="AK226">
            <v>23.3</v>
          </cell>
          <cell r="BB226">
            <v>33</v>
          </cell>
          <cell r="BC226">
            <v>56</v>
          </cell>
        </row>
        <row r="227">
          <cell r="B227">
            <v>4</v>
          </cell>
          <cell r="G227">
            <v>26</v>
          </cell>
          <cell r="H227" t="str">
            <v>F</v>
          </cell>
          <cell r="P227">
            <v>600</v>
          </cell>
          <cell r="R227">
            <v>1.7</v>
          </cell>
          <cell r="S227">
            <v>23.3</v>
          </cell>
          <cell r="AD227">
            <v>242.13</v>
          </cell>
          <cell r="AG227">
            <v>14.85</v>
          </cell>
          <cell r="AI227">
            <v>156.47</v>
          </cell>
          <cell r="AJ227">
            <v>1.7</v>
          </cell>
          <cell r="AK227">
            <v>23.3</v>
          </cell>
          <cell r="BB227">
            <v>30</v>
          </cell>
          <cell r="BC227">
            <v>49</v>
          </cell>
        </row>
        <row r="228">
          <cell r="B228">
            <v>4</v>
          </cell>
          <cell r="G228">
            <v>31</v>
          </cell>
          <cell r="H228" t="str">
            <v>F</v>
          </cell>
          <cell r="P228">
            <v>405.92</v>
          </cell>
          <cell r="R228">
            <v>1.7</v>
          </cell>
          <cell r="S228">
            <v>23.3</v>
          </cell>
          <cell r="AD228">
            <v>186.79</v>
          </cell>
          <cell r="AG228">
            <v>11.46</v>
          </cell>
          <cell r="AI228">
            <v>120.68</v>
          </cell>
          <cell r="AJ228">
            <v>1.7</v>
          </cell>
          <cell r="AK228">
            <v>23.3</v>
          </cell>
          <cell r="BB228">
            <v>31</v>
          </cell>
          <cell r="BC228">
            <v>54</v>
          </cell>
        </row>
        <row r="229">
          <cell r="B229">
            <v>4</v>
          </cell>
          <cell r="G229">
            <v>38</v>
          </cell>
          <cell r="H229" t="str">
            <v>F</v>
          </cell>
          <cell r="P229">
            <v>1018.876364</v>
          </cell>
          <cell r="R229">
            <v>1.9</v>
          </cell>
          <cell r="S229">
            <v>23.1</v>
          </cell>
          <cell r="AD229">
            <v>325.95999999999998</v>
          </cell>
          <cell r="AG229">
            <v>19.989999999999998</v>
          </cell>
          <cell r="AI229">
            <v>204.3</v>
          </cell>
          <cell r="AJ229">
            <v>1.9</v>
          </cell>
          <cell r="AK229">
            <v>23.1</v>
          </cell>
          <cell r="BB229">
            <v>38</v>
          </cell>
          <cell r="BC229">
            <v>61</v>
          </cell>
        </row>
        <row r="230">
          <cell r="B230">
            <v>4</v>
          </cell>
          <cell r="G230">
            <v>20</v>
          </cell>
          <cell r="H230" t="str">
            <v>F</v>
          </cell>
          <cell r="P230">
            <v>370.28</v>
          </cell>
          <cell r="R230">
            <v>2.1</v>
          </cell>
          <cell r="S230">
            <v>22.9</v>
          </cell>
          <cell r="AD230">
            <v>284.51</v>
          </cell>
          <cell r="AG230">
            <v>17.45</v>
          </cell>
          <cell r="AI230">
            <v>121.35</v>
          </cell>
          <cell r="AJ230">
            <v>2.1</v>
          </cell>
          <cell r="AK230">
            <v>22.9</v>
          </cell>
          <cell r="BB230">
            <v>30</v>
          </cell>
          <cell r="BC230">
            <v>43</v>
          </cell>
        </row>
        <row r="231">
          <cell r="B231">
            <v>4</v>
          </cell>
          <cell r="G231">
            <v>35</v>
          </cell>
          <cell r="H231" t="str">
            <v>F</v>
          </cell>
          <cell r="P231">
            <v>408.02363639999999</v>
          </cell>
          <cell r="R231">
            <v>2.2000000000000002</v>
          </cell>
          <cell r="S231">
            <v>22.8</v>
          </cell>
          <cell r="AD231">
            <v>263.81</v>
          </cell>
          <cell r="AG231">
            <v>16.18</v>
          </cell>
          <cell r="AI231">
            <v>118.05</v>
          </cell>
          <cell r="AJ231">
            <v>1.4</v>
          </cell>
          <cell r="AK231">
            <v>23.6</v>
          </cell>
          <cell r="BB231">
            <v>35</v>
          </cell>
          <cell r="BC231">
            <v>58</v>
          </cell>
        </row>
        <row r="232">
          <cell r="B232">
            <v>4</v>
          </cell>
          <cell r="G232">
            <v>21</v>
          </cell>
          <cell r="H232" t="str">
            <v>F</v>
          </cell>
          <cell r="P232">
            <v>408.58636360000003</v>
          </cell>
          <cell r="R232">
            <v>2.2000000000000002</v>
          </cell>
          <cell r="S232">
            <v>22.8</v>
          </cell>
          <cell r="AD232">
            <v>283.38</v>
          </cell>
          <cell r="AG232">
            <v>17.38</v>
          </cell>
          <cell r="AI232">
            <v>129.02000000000001</v>
          </cell>
          <cell r="AJ232">
            <v>2.2000000000000002</v>
          </cell>
          <cell r="AK232">
            <v>22.8</v>
          </cell>
          <cell r="BB232">
            <v>30</v>
          </cell>
          <cell r="BC232">
            <v>44</v>
          </cell>
        </row>
        <row r="233">
          <cell r="B233">
            <v>4</v>
          </cell>
          <cell r="G233">
            <v>30</v>
          </cell>
          <cell r="H233" t="str">
            <v>F</v>
          </cell>
          <cell r="P233">
            <v>419.76272729999999</v>
          </cell>
          <cell r="R233">
            <v>2.2000000000000002</v>
          </cell>
          <cell r="S233">
            <v>22.8</v>
          </cell>
          <cell r="AD233">
            <v>293.86</v>
          </cell>
          <cell r="AG233">
            <v>18.02</v>
          </cell>
          <cell r="AI233">
            <v>132.91999999999999</v>
          </cell>
          <cell r="AJ233">
            <v>2.2000000000000002</v>
          </cell>
          <cell r="AK233">
            <v>22.8</v>
          </cell>
          <cell r="BB233">
            <v>30</v>
          </cell>
          <cell r="BC233">
            <v>53</v>
          </cell>
        </row>
        <row r="234">
          <cell r="B234">
            <v>4</v>
          </cell>
          <cell r="G234">
            <v>21</v>
          </cell>
          <cell r="H234" t="str">
            <v>F</v>
          </cell>
          <cell r="P234">
            <v>370.28</v>
          </cell>
          <cell r="R234">
            <v>2.2000000000000002</v>
          </cell>
          <cell r="S234">
            <v>22.8</v>
          </cell>
          <cell r="AD234">
            <v>283.38</v>
          </cell>
          <cell r="AG234">
            <v>17.38</v>
          </cell>
          <cell r="AI234">
            <v>121.33</v>
          </cell>
          <cell r="AJ234">
            <v>2.2000000000000002</v>
          </cell>
          <cell r="AK234">
            <v>22.8</v>
          </cell>
          <cell r="BB234">
            <v>30</v>
          </cell>
          <cell r="BC234">
            <v>44</v>
          </cell>
        </row>
        <row r="235">
          <cell r="B235">
            <v>4</v>
          </cell>
          <cell r="G235">
            <v>43</v>
          </cell>
          <cell r="H235" t="str">
            <v>F</v>
          </cell>
          <cell r="P235">
            <v>427.79818180000001</v>
          </cell>
          <cell r="R235">
            <v>2.2000000000000002</v>
          </cell>
          <cell r="S235">
            <v>22.8</v>
          </cell>
          <cell r="AD235">
            <v>211.64</v>
          </cell>
          <cell r="AG235">
            <v>12.98</v>
          </cell>
          <cell r="AI235">
            <v>94.3</v>
          </cell>
          <cell r="AJ235">
            <v>2.2000000000000002</v>
          </cell>
          <cell r="AK235">
            <v>22.8</v>
          </cell>
          <cell r="BB235">
            <v>43</v>
          </cell>
          <cell r="BC235">
            <v>66</v>
          </cell>
        </row>
        <row r="236">
          <cell r="B236">
            <v>4</v>
          </cell>
          <cell r="G236">
            <v>38</v>
          </cell>
          <cell r="H236" t="str">
            <v>F</v>
          </cell>
          <cell r="P236">
            <v>432.51272729999999</v>
          </cell>
          <cell r="R236">
            <v>2.2000000000000002</v>
          </cell>
          <cell r="S236">
            <v>22.8</v>
          </cell>
          <cell r="AD236">
            <v>251.67</v>
          </cell>
          <cell r="AG236">
            <v>15.44</v>
          </cell>
          <cell r="AI236">
            <v>112.02</v>
          </cell>
          <cell r="AJ236">
            <v>2.2000000000000002</v>
          </cell>
          <cell r="AK236">
            <v>22.8</v>
          </cell>
          <cell r="BB236">
            <v>38</v>
          </cell>
          <cell r="BC236">
            <v>61</v>
          </cell>
        </row>
        <row r="237">
          <cell r="B237">
            <v>4</v>
          </cell>
          <cell r="G237">
            <v>26</v>
          </cell>
          <cell r="H237" t="str">
            <v>F</v>
          </cell>
          <cell r="P237">
            <v>465.58363639999999</v>
          </cell>
          <cell r="R237">
            <v>2.2999999999999998</v>
          </cell>
          <cell r="S237">
            <v>22.7</v>
          </cell>
          <cell r="AD237">
            <v>316.24</v>
          </cell>
          <cell r="AG237">
            <v>19.39</v>
          </cell>
          <cell r="AI237">
            <v>145.15</v>
          </cell>
          <cell r="AJ237">
            <v>2.2999999999999998</v>
          </cell>
          <cell r="AK237">
            <v>22.7</v>
          </cell>
          <cell r="BB237">
            <v>30</v>
          </cell>
          <cell r="BC237">
            <v>49</v>
          </cell>
        </row>
        <row r="238">
          <cell r="B238">
            <v>4</v>
          </cell>
          <cell r="G238">
            <v>33</v>
          </cell>
          <cell r="H238" t="str">
            <v>F</v>
          </cell>
          <cell r="P238">
            <v>381.5554545</v>
          </cell>
          <cell r="R238">
            <v>2.2999999999999998</v>
          </cell>
          <cell r="S238">
            <v>22.7</v>
          </cell>
          <cell r="AD238">
            <v>266.58999999999997</v>
          </cell>
          <cell r="AG238">
            <v>16.350000000000001</v>
          </cell>
          <cell r="AI238">
            <v>119.98</v>
          </cell>
          <cell r="AJ238">
            <v>2.2999999999999998</v>
          </cell>
          <cell r="AK238">
            <v>22.7</v>
          </cell>
          <cell r="BB238">
            <v>33</v>
          </cell>
          <cell r="BC238">
            <v>56</v>
          </cell>
        </row>
        <row r="239">
          <cell r="B239">
            <v>4</v>
          </cell>
          <cell r="G239">
            <v>22</v>
          </cell>
          <cell r="H239" t="str">
            <v>F</v>
          </cell>
          <cell r="P239">
            <v>418.61454550000002</v>
          </cell>
          <cell r="R239">
            <v>2.2999999999999998</v>
          </cell>
          <cell r="S239">
            <v>22.7</v>
          </cell>
          <cell r="AD239">
            <v>288.68</v>
          </cell>
          <cell r="AG239">
            <v>17.71</v>
          </cell>
          <cell r="AI239">
            <v>134.5</v>
          </cell>
          <cell r="AJ239">
            <v>2.2999999999999998</v>
          </cell>
          <cell r="AK239">
            <v>22.7</v>
          </cell>
          <cell r="BB239">
            <v>30</v>
          </cell>
          <cell r="BC239">
            <v>45</v>
          </cell>
        </row>
        <row r="240">
          <cell r="B240">
            <v>4</v>
          </cell>
          <cell r="G240">
            <v>26</v>
          </cell>
          <cell r="H240" t="str">
            <v>F</v>
          </cell>
          <cell r="P240">
            <v>468.46636360000002</v>
          </cell>
          <cell r="R240">
            <v>2.2999999999999998</v>
          </cell>
          <cell r="S240">
            <v>22.7</v>
          </cell>
          <cell r="AD240">
            <v>317.42</v>
          </cell>
          <cell r="AG240">
            <v>19.47</v>
          </cell>
          <cell r="AI240">
            <v>145.63999999999999</v>
          </cell>
          <cell r="AJ240">
            <v>2.2999999999999998</v>
          </cell>
          <cell r="AK240">
            <v>22.7</v>
          </cell>
          <cell r="BB240">
            <v>30</v>
          </cell>
          <cell r="BC240">
            <v>49</v>
          </cell>
        </row>
        <row r="241">
          <cell r="B241">
            <v>4</v>
          </cell>
          <cell r="G241">
            <v>45</v>
          </cell>
          <cell r="H241" t="str">
            <v>F</v>
          </cell>
          <cell r="P241">
            <v>436.57</v>
          </cell>
          <cell r="R241">
            <v>2.4</v>
          </cell>
          <cell r="S241">
            <v>22.6</v>
          </cell>
          <cell r="AD241">
            <v>176.2</v>
          </cell>
          <cell r="AG241">
            <v>10.81</v>
          </cell>
          <cell r="AI241">
            <v>78.81</v>
          </cell>
          <cell r="AJ241">
            <v>2.4</v>
          </cell>
          <cell r="AK241">
            <v>22.6</v>
          </cell>
          <cell r="BB241">
            <v>45</v>
          </cell>
          <cell r="BC241">
            <v>68</v>
          </cell>
        </row>
        <row r="242">
          <cell r="B242">
            <v>4</v>
          </cell>
          <cell r="G242">
            <v>25</v>
          </cell>
          <cell r="H242" t="str">
            <v>F</v>
          </cell>
          <cell r="P242">
            <v>453.33545450000003</v>
          </cell>
          <cell r="R242">
            <v>2.4</v>
          </cell>
          <cell r="S242">
            <v>22.6</v>
          </cell>
          <cell r="AD242">
            <v>310.55</v>
          </cell>
          <cell r="AG242">
            <v>19.05</v>
          </cell>
          <cell r="AI242">
            <v>143.38</v>
          </cell>
          <cell r="AJ242">
            <v>2.4</v>
          </cell>
          <cell r="AK242">
            <v>22.6</v>
          </cell>
          <cell r="BB242">
            <v>30</v>
          </cell>
          <cell r="BC242">
            <v>48</v>
          </cell>
        </row>
        <row r="243">
          <cell r="B243">
            <v>4</v>
          </cell>
          <cell r="G243">
            <v>36</v>
          </cell>
          <cell r="H243" t="str">
            <v>F</v>
          </cell>
          <cell r="P243">
            <v>416.63909089999999</v>
          </cell>
          <cell r="R243">
            <v>2.4</v>
          </cell>
          <cell r="S243">
            <v>22.6</v>
          </cell>
          <cell r="AD243">
            <v>260.35000000000002</v>
          </cell>
          <cell r="AG243">
            <v>15.97</v>
          </cell>
          <cell r="AI243">
            <v>116.26</v>
          </cell>
          <cell r="AJ243">
            <v>2.4</v>
          </cell>
          <cell r="AK243">
            <v>22.6</v>
          </cell>
          <cell r="BB243">
            <v>36</v>
          </cell>
          <cell r="BC243">
            <v>59</v>
          </cell>
        </row>
        <row r="244">
          <cell r="B244">
            <v>4</v>
          </cell>
          <cell r="G244">
            <v>48</v>
          </cell>
          <cell r="H244" t="str">
            <v>F</v>
          </cell>
          <cell r="P244">
            <v>422.99545449999999</v>
          </cell>
          <cell r="R244">
            <v>2.4</v>
          </cell>
          <cell r="S244">
            <v>22.6</v>
          </cell>
          <cell r="AD244">
            <v>93.82</v>
          </cell>
          <cell r="AG244">
            <v>5.75</v>
          </cell>
          <cell r="AI244">
            <v>42.45</v>
          </cell>
          <cell r="AJ244">
            <v>2.4</v>
          </cell>
          <cell r="AK244">
            <v>22.6</v>
          </cell>
          <cell r="BB244">
            <v>48</v>
          </cell>
          <cell r="BC244">
            <v>70</v>
          </cell>
        </row>
        <row r="245">
          <cell r="B245">
            <v>4</v>
          </cell>
          <cell r="G245">
            <v>35</v>
          </cell>
          <cell r="H245" t="str">
            <v>F</v>
          </cell>
          <cell r="P245">
            <v>417.26181819999999</v>
          </cell>
          <cell r="R245">
            <v>2.4</v>
          </cell>
          <cell r="S245">
            <v>22.6</v>
          </cell>
          <cell r="AD245">
            <v>269.56</v>
          </cell>
          <cell r="AG245">
            <v>16.53</v>
          </cell>
          <cell r="AI245">
            <v>120.57</v>
          </cell>
          <cell r="AJ245">
            <v>2.4</v>
          </cell>
          <cell r="AK245">
            <v>22.6</v>
          </cell>
          <cell r="BB245">
            <v>35</v>
          </cell>
          <cell r="BC245">
            <v>58</v>
          </cell>
        </row>
        <row r="246">
          <cell r="B246">
            <v>4</v>
          </cell>
          <cell r="G246">
            <v>23</v>
          </cell>
          <cell r="H246" t="str">
            <v>F</v>
          </cell>
          <cell r="P246">
            <v>407.08090909999999</v>
          </cell>
          <cell r="R246">
            <v>2.4</v>
          </cell>
          <cell r="S246">
            <v>22.6</v>
          </cell>
          <cell r="AD246">
            <v>287.75</v>
          </cell>
          <cell r="AG246">
            <v>17.649999999999999</v>
          </cell>
          <cell r="AI246">
            <v>134.09</v>
          </cell>
          <cell r="AJ246">
            <v>2.4</v>
          </cell>
          <cell r="AK246">
            <v>22.6</v>
          </cell>
          <cell r="BB246">
            <v>30</v>
          </cell>
          <cell r="BC246">
            <v>46</v>
          </cell>
        </row>
        <row r="247">
          <cell r="B247">
            <v>4</v>
          </cell>
          <cell r="G247">
            <v>23</v>
          </cell>
          <cell r="H247" t="str">
            <v>F</v>
          </cell>
          <cell r="P247">
            <v>396.37090910000001</v>
          </cell>
          <cell r="R247">
            <v>2.4</v>
          </cell>
          <cell r="S247">
            <v>22.6</v>
          </cell>
          <cell r="AD247">
            <v>283.67</v>
          </cell>
          <cell r="AG247">
            <v>17.399999999999999</v>
          </cell>
          <cell r="AI247">
            <v>132.31</v>
          </cell>
          <cell r="AJ247">
            <v>2.4</v>
          </cell>
          <cell r="AK247">
            <v>22.6</v>
          </cell>
          <cell r="BB247">
            <v>30</v>
          </cell>
          <cell r="BC247">
            <v>46</v>
          </cell>
        </row>
        <row r="248">
          <cell r="B248">
            <v>4</v>
          </cell>
          <cell r="G248">
            <v>31</v>
          </cell>
          <cell r="H248" t="str">
            <v>F</v>
          </cell>
          <cell r="P248">
            <v>415.26</v>
          </cell>
          <cell r="R248">
            <v>2.5</v>
          </cell>
          <cell r="S248">
            <v>22.5</v>
          </cell>
          <cell r="AD248">
            <v>291.86</v>
          </cell>
          <cell r="AG248">
            <v>17.899999999999999</v>
          </cell>
          <cell r="AI248">
            <v>131.68</v>
          </cell>
          <cell r="AJ248">
            <v>2.5</v>
          </cell>
          <cell r="AK248">
            <v>22.5</v>
          </cell>
          <cell r="BB248">
            <v>31</v>
          </cell>
          <cell r="BC248">
            <v>54</v>
          </cell>
        </row>
        <row r="249">
          <cell r="B249">
            <v>4</v>
          </cell>
          <cell r="G249">
            <v>23</v>
          </cell>
          <cell r="H249" t="str">
            <v>F</v>
          </cell>
          <cell r="P249">
            <v>378.79181820000002</v>
          </cell>
          <cell r="R249">
            <v>2.5</v>
          </cell>
          <cell r="S249">
            <v>22.5</v>
          </cell>
          <cell r="AD249">
            <v>281.63</v>
          </cell>
          <cell r="AG249">
            <v>17.27</v>
          </cell>
          <cell r="AI249">
            <v>125.89</v>
          </cell>
          <cell r="AJ249">
            <v>2.5</v>
          </cell>
          <cell r="AK249">
            <v>22.5</v>
          </cell>
          <cell r="BB249">
            <v>30</v>
          </cell>
          <cell r="BC249">
            <v>46</v>
          </cell>
        </row>
        <row r="250">
          <cell r="B250">
            <v>4</v>
          </cell>
          <cell r="G250">
            <v>24</v>
          </cell>
          <cell r="H250" t="str">
            <v>F</v>
          </cell>
          <cell r="P250">
            <v>422.85090910000002</v>
          </cell>
          <cell r="R250">
            <v>2.5</v>
          </cell>
          <cell r="S250">
            <v>22.5</v>
          </cell>
          <cell r="AD250">
            <v>297.36</v>
          </cell>
          <cell r="AG250">
            <v>18.23</v>
          </cell>
          <cell r="AI250">
            <v>138.25</v>
          </cell>
          <cell r="AJ250">
            <v>2.5</v>
          </cell>
          <cell r="AK250">
            <v>22.5</v>
          </cell>
          <cell r="BB250">
            <v>30</v>
          </cell>
          <cell r="BC250">
            <v>47</v>
          </cell>
        </row>
        <row r="251">
          <cell r="B251">
            <v>4</v>
          </cell>
          <cell r="G251">
            <v>25</v>
          </cell>
          <cell r="H251" t="str">
            <v>F</v>
          </cell>
          <cell r="P251">
            <v>510.83636360000003</v>
          </cell>
          <cell r="R251">
            <v>2.5</v>
          </cell>
          <cell r="S251">
            <v>22.5</v>
          </cell>
          <cell r="AD251">
            <v>334.5</v>
          </cell>
          <cell r="AG251">
            <v>20.52</v>
          </cell>
          <cell r="AI251">
            <v>154.11000000000001</v>
          </cell>
          <cell r="AJ251">
            <v>2.5</v>
          </cell>
          <cell r="AK251">
            <v>22.5</v>
          </cell>
          <cell r="BB251">
            <v>30</v>
          </cell>
          <cell r="BC251">
            <v>48</v>
          </cell>
        </row>
        <row r="252">
          <cell r="B252">
            <v>4</v>
          </cell>
          <cell r="G252">
            <v>30</v>
          </cell>
          <cell r="H252" t="str">
            <v>F</v>
          </cell>
          <cell r="P252">
            <v>680.88454549999994</v>
          </cell>
          <cell r="R252">
            <v>2.5</v>
          </cell>
          <cell r="S252">
            <v>22.5</v>
          </cell>
          <cell r="AD252">
            <v>409.38</v>
          </cell>
          <cell r="AG252">
            <v>25.11</v>
          </cell>
          <cell r="AI252">
            <v>183.44</v>
          </cell>
          <cell r="AJ252">
            <v>2.5</v>
          </cell>
          <cell r="AK252">
            <v>22.5</v>
          </cell>
          <cell r="BB252">
            <v>30</v>
          </cell>
          <cell r="BC252">
            <v>53</v>
          </cell>
        </row>
        <row r="253">
          <cell r="B253">
            <v>4</v>
          </cell>
          <cell r="G253">
            <v>28</v>
          </cell>
          <cell r="H253" t="str">
            <v>F</v>
          </cell>
          <cell r="P253">
            <v>414.80090910000001</v>
          </cell>
          <cell r="R253">
            <v>2.5</v>
          </cell>
          <cell r="S253">
            <v>22.5</v>
          </cell>
          <cell r="AD253">
            <v>297.92</v>
          </cell>
          <cell r="AG253">
            <v>18.27</v>
          </cell>
          <cell r="AI253">
            <v>135.80000000000001</v>
          </cell>
          <cell r="AJ253">
            <v>2.5</v>
          </cell>
          <cell r="AK253">
            <v>22.5</v>
          </cell>
          <cell r="BB253">
            <v>30</v>
          </cell>
          <cell r="BC253">
            <v>51</v>
          </cell>
        </row>
        <row r="254">
          <cell r="B254">
            <v>4</v>
          </cell>
          <cell r="G254">
            <v>30</v>
          </cell>
          <cell r="H254" t="str">
            <v>F</v>
          </cell>
          <cell r="P254">
            <v>404.85909090000001</v>
          </cell>
          <cell r="R254">
            <v>2.5</v>
          </cell>
          <cell r="S254">
            <v>22.5</v>
          </cell>
          <cell r="AD254">
            <v>290.39999999999998</v>
          </cell>
          <cell r="AG254">
            <v>17.809999999999999</v>
          </cell>
          <cell r="AI254">
            <v>131.49</v>
          </cell>
          <cell r="AJ254">
            <v>2.5</v>
          </cell>
          <cell r="AK254">
            <v>22.5</v>
          </cell>
          <cell r="BB254">
            <v>30</v>
          </cell>
          <cell r="BC254">
            <v>53</v>
          </cell>
        </row>
        <row r="255">
          <cell r="B255">
            <v>4</v>
          </cell>
          <cell r="G255">
            <v>24</v>
          </cell>
          <cell r="H255" t="str">
            <v>F</v>
          </cell>
          <cell r="P255">
            <v>405.33818179999997</v>
          </cell>
          <cell r="R255">
            <v>2.5</v>
          </cell>
          <cell r="S255">
            <v>22.5</v>
          </cell>
          <cell r="AD255">
            <v>290.54000000000002</v>
          </cell>
          <cell r="AG255">
            <v>17.82</v>
          </cell>
          <cell r="AI255">
            <v>135.19999999999999</v>
          </cell>
          <cell r="AJ255">
            <v>2.5</v>
          </cell>
          <cell r="AK255">
            <v>22.5</v>
          </cell>
          <cell r="BB255">
            <v>30</v>
          </cell>
          <cell r="BC255">
            <v>47</v>
          </cell>
        </row>
        <row r="256">
          <cell r="B256">
            <v>4</v>
          </cell>
          <cell r="G256">
            <v>36</v>
          </cell>
          <cell r="H256" t="str">
            <v>F</v>
          </cell>
          <cell r="P256">
            <v>406.51</v>
          </cell>
          <cell r="R256">
            <v>2.5</v>
          </cell>
          <cell r="S256">
            <v>22.5</v>
          </cell>
          <cell r="AD256">
            <v>256.93</v>
          </cell>
          <cell r="AG256">
            <v>15.76</v>
          </cell>
          <cell r="AI256">
            <v>114.78</v>
          </cell>
          <cell r="AJ256">
            <v>2.5</v>
          </cell>
          <cell r="AK256">
            <v>22.5</v>
          </cell>
          <cell r="BB256">
            <v>36</v>
          </cell>
          <cell r="BC256">
            <v>59</v>
          </cell>
        </row>
        <row r="257">
          <cell r="B257">
            <v>4</v>
          </cell>
          <cell r="G257">
            <v>44</v>
          </cell>
          <cell r="H257" t="str">
            <v>F</v>
          </cell>
          <cell r="P257">
            <v>418.78090909999997</v>
          </cell>
          <cell r="R257">
            <v>2.5</v>
          </cell>
          <cell r="S257">
            <v>22.5</v>
          </cell>
          <cell r="AD257">
            <v>198.12</v>
          </cell>
          <cell r="AG257">
            <v>12.15</v>
          </cell>
          <cell r="AI257">
            <v>88.47</v>
          </cell>
          <cell r="AJ257">
            <v>2.5</v>
          </cell>
          <cell r="AK257">
            <v>22.5</v>
          </cell>
          <cell r="BB257">
            <v>44</v>
          </cell>
          <cell r="BC257">
            <v>67</v>
          </cell>
        </row>
        <row r="258">
          <cell r="B258">
            <v>4</v>
          </cell>
          <cell r="G258">
            <v>25</v>
          </cell>
          <cell r="H258" t="str">
            <v>F</v>
          </cell>
          <cell r="P258">
            <v>424.51090909999999</v>
          </cell>
          <cell r="R258">
            <v>2.6</v>
          </cell>
          <cell r="S258">
            <v>22.4</v>
          </cell>
          <cell r="AD258">
            <v>312.10000000000002</v>
          </cell>
          <cell r="AG258">
            <v>19.14</v>
          </cell>
          <cell r="AI258">
            <v>144.43</v>
          </cell>
          <cell r="AJ258">
            <v>2.6</v>
          </cell>
          <cell r="AK258">
            <v>22.4</v>
          </cell>
          <cell r="BB258">
            <v>30</v>
          </cell>
          <cell r="BC258">
            <v>47</v>
          </cell>
        </row>
        <row r="259">
          <cell r="B259">
            <v>4</v>
          </cell>
          <cell r="G259">
            <v>46</v>
          </cell>
          <cell r="H259" t="str">
            <v>F</v>
          </cell>
          <cell r="P259">
            <v>442.17181820000002</v>
          </cell>
          <cell r="R259">
            <v>2.6</v>
          </cell>
          <cell r="S259">
            <v>22.4</v>
          </cell>
          <cell r="AD259">
            <v>186.04</v>
          </cell>
          <cell r="AG259">
            <v>11.41</v>
          </cell>
          <cell r="AI259">
            <v>83.55</v>
          </cell>
          <cell r="AJ259">
            <v>2.6</v>
          </cell>
          <cell r="AK259">
            <v>22.4</v>
          </cell>
          <cell r="BB259">
            <v>46</v>
          </cell>
          <cell r="BC259">
            <v>68</v>
          </cell>
        </row>
        <row r="260">
          <cell r="B260">
            <v>4</v>
          </cell>
          <cell r="G260">
            <v>26</v>
          </cell>
          <cell r="H260" t="str">
            <v>F</v>
          </cell>
          <cell r="P260">
            <v>447.02454549999999</v>
          </cell>
          <cell r="R260">
            <v>2.6</v>
          </cell>
          <cell r="S260">
            <v>22.4</v>
          </cell>
          <cell r="AD260">
            <v>323.27</v>
          </cell>
          <cell r="AG260">
            <v>19.829999999999998</v>
          </cell>
          <cell r="AI260">
            <v>148.72</v>
          </cell>
          <cell r="AJ260">
            <v>2.6</v>
          </cell>
          <cell r="AK260">
            <v>22.4</v>
          </cell>
          <cell r="BB260">
            <v>30</v>
          </cell>
          <cell r="BC260">
            <v>48</v>
          </cell>
        </row>
        <row r="261">
          <cell r="B261">
            <v>4</v>
          </cell>
          <cell r="G261">
            <v>31</v>
          </cell>
          <cell r="H261" t="str">
            <v>F</v>
          </cell>
          <cell r="P261">
            <v>434.21818180000002</v>
          </cell>
          <cell r="R261">
            <v>2.6</v>
          </cell>
          <cell r="S261">
            <v>22.4</v>
          </cell>
          <cell r="AD261">
            <v>315.27999999999997</v>
          </cell>
          <cell r="AG261">
            <v>19.329999999999998</v>
          </cell>
          <cell r="AI261">
            <v>142.29</v>
          </cell>
          <cell r="AJ261">
            <v>2.6</v>
          </cell>
          <cell r="AK261">
            <v>22.4</v>
          </cell>
          <cell r="BB261">
            <v>31</v>
          </cell>
          <cell r="BC261">
            <v>53</v>
          </cell>
        </row>
        <row r="262">
          <cell r="B262">
            <v>4</v>
          </cell>
          <cell r="G262">
            <v>22</v>
          </cell>
          <cell r="H262" t="str">
            <v>F</v>
          </cell>
          <cell r="P262">
            <v>596.85454549999997</v>
          </cell>
          <cell r="R262">
            <v>2.6</v>
          </cell>
          <cell r="S262">
            <v>22.4</v>
          </cell>
          <cell r="AD262">
            <v>369.09</v>
          </cell>
          <cell r="AG262">
            <v>22.64</v>
          </cell>
          <cell r="AI262">
            <v>170.88</v>
          </cell>
          <cell r="AJ262">
            <v>0.7</v>
          </cell>
          <cell r="AK262">
            <v>24.3</v>
          </cell>
          <cell r="BB262">
            <v>30</v>
          </cell>
          <cell r="BC262">
            <v>44</v>
          </cell>
        </row>
        <row r="263">
          <cell r="B263">
            <v>4</v>
          </cell>
          <cell r="G263">
            <v>27</v>
          </cell>
          <cell r="H263" t="str">
            <v>F</v>
          </cell>
          <cell r="P263">
            <v>417.62545449999999</v>
          </cell>
          <cell r="R263">
            <v>2.6</v>
          </cell>
          <cell r="S263">
            <v>22.4</v>
          </cell>
          <cell r="AD263">
            <v>312.17</v>
          </cell>
          <cell r="AG263">
            <v>19.149999999999999</v>
          </cell>
          <cell r="AI263">
            <v>142.99</v>
          </cell>
          <cell r="AJ263">
            <v>2.6</v>
          </cell>
          <cell r="AK263">
            <v>22.4</v>
          </cell>
          <cell r="BB263">
            <v>30</v>
          </cell>
          <cell r="BC263">
            <v>49</v>
          </cell>
        </row>
        <row r="264">
          <cell r="B264">
            <v>4</v>
          </cell>
          <cell r="G264">
            <v>44</v>
          </cell>
          <cell r="H264" t="str">
            <v>F</v>
          </cell>
          <cell r="P264">
            <v>432.96818180000002</v>
          </cell>
          <cell r="R264">
            <v>2.6</v>
          </cell>
          <cell r="S264">
            <v>22.4</v>
          </cell>
          <cell r="AD264">
            <v>224.4</v>
          </cell>
          <cell r="AG264">
            <v>13.76</v>
          </cell>
          <cell r="AI264">
            <v>100.25</v>
          </cell>
          <cell r="AJ264">
            <v>2.6</v>
          </cell>
          <cell r="AK264">
            <v>22.4</v>
          </cell>
          <cell r="BB264">
            <v>44</v>
          </cell>
          <cell r="BC264">
            <v>66</v>
          </cell>
        </row>
        <row r="265">
          <cell r="B265">
            <v>4</v>
          </cell>
          <cell r="G265">
            <v>31</v>
          </cell>
          <cell r="H265" t="str">
            <v>F</v>
          </cell>
          <cell r="P265">
            <v>393.77272729999999</v>
          </cell>
          <cell r="R265">
            <v>2.7</v>
          </cell>
          <cell r="S265">
            <v>22.3</v>
          </cell>
          <cell r="AD265">
            <v>298.13</v>
          </cell>
          <cell r="AG265">
            <v>18.28</v>
          </cell>
          <cell r="AI265">
            <v>134.88</v>
          </cell>
          <cell r="AJ265">
            <v>2.7</v>
          </cell>
          <cell r="AK265">
            <v>22.3</v>
          </cell>
          <cell r="BB265">
            <v>31</v>
          </cell>
          <cell r="BC265">
            <v>53</v>
          </cell>
        </row>
        <row r="266">
          <cell r="B266">
            <v>4</v>
          </cell>
          <cell r="G266">
            <v>40</v>
          </cell>
          <cell r="H266" t="str">
            <v>F</v>
          </cell>
          <cell r="P266">
            <v>414.77818180000003</v>
          </cell>
          <cell r="R266">
            <v>2.7</v>
          </cell>
          <cell r="S266">
            <v>22.3</v>
          </cell>
          <cell r="AD266">
            <v>252.75</v>
          </cell>
          <cell r="AG266">
            <v>15.5</v>
          </cell>
          <cell r="AI266">
            <v>112.68</v>
          </cell>
          <cell r="AJ266">
            <v>2.7</v>
          </cell>
          <cell r="AK266">
            <v>22.3</v>
          </cell>
          <cell r="BB266">
            <v>40</v>
          </cell>
          <cell r="BC266">
            <v>62</v>
          </cell>
        </row>
        <row r="267">
          <cell r="B267">
            <v>4</v>
          </cell>
          <cell r="G267">
            <v>27</v>
          </cell>
          <cell r="H267" t="str">
            <v>F</v>
          </cell>
          <cell r="P267">
            <v>429.6754545</v>
          </cell>
          <cell r="R267">
            <v>2.7</v>
          </cell>
          <cell r="S267">
            <v>22.3</v>
          </cell>
          <cell r="AD267">
            <v>318.33</v>
          </cell>
          <cell r="AG267">
            <v>19.53</v>
          </cell>
          <cell r="AI267">
            <v>145.77000000000001</v>
          </cell>
          <cell r="AJ267">
            <v>2.7</v>
          </cell>
          <cell r="AK267">
            <v>22.3</v>
          </cell>
          <cell r="BB267">
            <v>30</v>
          </cell>
          <cell r="BC267">
            <v>49</v>
          </cell>
        </row>
        <row r="268">
          <cell r="B268">
            <v>4</v>
          </cell>
          <cell r="G268">
            <v>52</v>
          </cell>
          <cell r="H268" t="str">
            <v>F</v>
          </cell>
          <cell r="P268">
            <v>425.58</v>
          </cell>
          <cell r="R268">
            <v>2.7</v>
          </cell>
          <cell r="S268">
            <v>22.3</v>
          </cell>
          <cell r="AD268">
            <v>82.23</v>
          </cell>
          <cell r="AG268">
            <v>5.04</v>
          </cell>
          <cell r="AI268">
            <v>38.299999999999997</v>
          </cell>
          <cell r="AJ268">
            <v>2.7</v>
          </cell>
          <cell r="AK268">
            <v>22.3</v>
          </cell>
          <cell r="BB268">
            <v>52</v>
          </cell>
          <cell r="BC268">
            <v>70</v>
          </cell>
        </row>
        <row r="269">
          <cell r="B269">
            <v>4</v>
          </cell>
          <cell r="G269">
            <v>27</v>
          </cell>
          <cell r="H269" t="str">
            <v>F</v>
          </cell>
          <cell r="P269">
            <v>421.43181820000001</v>
          </cell>
          <cell r="R269">
            <v>2.7</v>
          </cell>
          <cell r="S269">
            <v>22.3</v>
          </cell>
          <cell r="AD269">
            <v>314.8</v>
          </cell>
          <cell r="AG269">
            <v>19.3</v>
          </cell>
          <cell r="AI269">
            <v>144.29</v>
          </cell>
          <cell r="AJ269">
            <v>2.7</v>
          </cell>
          <cell r="AK269">
            <v>22.3</v>
          </cell>
          <cell r="BB269">
            <v>30</v>
          </cell>
          <cell r="BC269">
            <v>49</v>
          </cell>
        </row>
        <row r="270">
          <cell r="B270">
            <v>4</v>
          </cell>
          <cell r="G270">
            <v>27</v>
          </cell>
          <cell r="H270" t="str">
            <v>F</v>
          </cell>
          <cell r="P270">
            <v>431.88</v>
          </cell>
          <cell r="R270">
            <v>2.7</v>
          </cell>
          <cell r="S270">
            <v>22.3</v>
          </cell>
          <cell r="AD270">
            <v>319.27</v>
          </cell>
          <cell r="AG270">
            <v>19.59</v>
          </cell>
          <cell r="AI270">
            <v>146.19999999999999</v>
          </cell>
          <cell r="AJ270">
            <v>2.7</v>
          </cell>
          <cell r="AK270">
            <v>22.3</v>
          </cell>
          <cell r="BB270">
            <v>30</v>
          </cell>
          <cell r="BC270">
            <v>49</v>
          </cell>
        </row>
        <row r="271">
          <cell r="B271">
            <v>4</v>
          </cell>
          <cell r="G271">
            <v>36</v>
          </cell>
          <cell r="H271" t="str">
            <v>F</v>
          </cell>
          <cell r="P271">
            <v>425.78909090000002</v>
          </cell>
          <cell r="R271">
            <v>2.7</v>
          </cell>
          <cell r="S271">
            <v>22.3</v>
          </cell>
          <cell r="AD271">
            <v>285.64999999999998</v>
          </cell>
          <cell r="AG271">
            <v>17.52</v>
          </cell>
          <cell r="AI271">
            <v>127.7</v>
          </cell>
          <cell r="AJ271">
            <v>2.7</v>
          </cell>
          <cell r="AK271">
            <v>22.3</v>
          </cell>
          <cell r="BB271">
            <v>36</v>
          </cell>
          <cell r="BC271">
            <v>58</v>
          </cell>
        </row>
        <row r="272">
          <cell r="B272">
            <v>4</v>
          </cell>
          <cell r="G272">
            <v>36</v>
          </cell>
          <cell r="H272" t="str">
            <v>F</v>
          </cell>
          <cell r="P272">
            <v>419.43636359999999</v>
          </cell>
          <cell r="R272">
            <v>2.7</v>
          </cell>
          <cell r="S272">
            <v>22.3</v>
          </cell>
          <cell r="AD272">
            <v>282.77999999999997</v>
          </cell>
          <cell r="AG272">
            <v>17.34</v>
          </cell>
          <cell r="AI272">
            <v>126.47</v>
          </cell>
          <cell r="AJ272">
            <v>2.7</v>
          </cell>
          <cell r="AK272">
            <v>22.3</v>
          </cell>
          <cell r="BB272">
            <v>36</v>
          </cell>
          <cell r="BC272">
            <v>58</v>
          </cell>
        </row>
        <row r="273">
          <cell r="B273">
            <v>4</v>
          </cell>
          <cell r="G273">
            <v>24</v>
          </cell>
          <cell r="H273" t="str">
            <v>F</v>
          </cell>
          <cell r="P273">
            <v>422.32727269999998</v>
          </cell>
          <cell r="R273">
            <v>2.7</v>
          </cell>
          <cell r="S273">
            <v>22.3</v>
          </cell>
          <cell r="AD273">
            <v>309.55</v>
          </cell>
          <cell r="AG273">
            <v>18.98</v>
          </cell>
          <cell r="AI273">
            <v>144.08000000000001</v>
          </cell>
          <cell r="AJ273">
            <v>2.7</v>
          </cell>
          <cell r="AK273">
            <v>22.3</v>
          </cell>
          <cell r="BB273">
            <v>30</v>
          </cell>
          <cell r="BC273">
            <v>46</v>
          </cell>
        </row>
        <row r="274">
          <cell r="B274">
            <v>4</v>
          </cell>
          <cell r="G274">
            <v>22</v>
          </cell>
          <cell r="H274" t="str">
            <v>F</v>
          </cell>
          <cell r="P274">
            <v>405.28</v>
          </cell>
          <cell r="R274">
            <v>2.7</v>
          </cell>
          <cell r="S274">
            <v>22.3</v>
          </cell>
          <cell r="AD274">
            <v>300.75</v>
          </cell>
          <cell r="AG274">
            <v>18.45</v>
          </cell>
          <cell r="AI274">
            <v>135.27000000000001</v>
          </cell>
          <cell r="AJ274">
            <v>2.7</v>
          </cell>
          <cell r="AK274">
            <v>22.3</v>
          </cell>
          <cell r="BB274">
            <v>30</v>
          </cell>
          <cell r="BC274">
            <v>44</v>
          </cell>
        </row>
        <row r="275">
          <cell r="B275">
            <v>4</v>
          </cell>
          <cell r="G275">
            <v>21</v>
          </cell>
          <cell r="H275" t="str">
            <v>F</v>
          </cell>
          <cell r="P275">
            <v>421.76090909999999</v>
          </cell>
          <cell r="R275">
            <v>2.7</v>
          </cell>
          <cell r="S275">
            <v>22.3</v>
          </cell>
          <cell r="AD275">
            <v>302.63</v>
          </cell>
          <cell r="AG275">
            <v>18.559999999999999</v>
          </cell>
          <cell r="AI275">
            <v>138.26</v>
          </cell>
          <cell r="AJ275">
            <v>2.7</v>
          </cell>
          <cell r="AK275">
            <v>22.3</v>
          </cell>
          <cell r="BB275">
            <v>30</v>
          </cell>
          <cell r="BC275">
            <v>43</v>
          </cell>
        </row>
        <row r="276">
          <cell r="B276">
            <v>4</v>
          </cell>
          <cell r="G276">
            <v>29</v>
          </cell>
          <cell r="H276" t="str">
            <v>F</v>
          </cell>
          <cell r="P276">
            <v>442.27</v>
          </cell>
          <cell r="R276">
            <v>2.7</v>
          </cell>
          <cell r="S276">
            <v>22.3</v>
          </cell>
          <cell r="AD276">
            <v>323.60000000000002</v>
          </cell>
          <cell r="AG276">
            <v>19.850000000000001</v>
          </cell>
          <cell r="AI276">
            <v>146.91</v>
          </cell>
          <cell r="AJ276">
            <v>2.7</v>
          </cell>
          <cell r="AK276">
            <v>22.3</v>
          </cell>
          <cell r="BB276">
            <v>30</v>
          </cell>
          <cell r="BC276">
            <v>51</v>
          </cell>
        </row>
        <row r="277">
          <cell r="B277">
            <v>4</v>
          </cell>
          <cell r="G277">
            <v>30</v>
          </cell>
          <cell r="H277" t="str">
            <v>F</v>
          </cell>
          <cell r="P277">
            <v>421.83363639999999</v>
          </cell>
          <cell r="R277">
            <v>2.7</v>
          </cell>
          <cell r="S277">
            <v>22.3</v>
          </cell>
          <cell r="AD277">
            <v>313.18</v>
          </cell>
          <cell r="AG277">
            <v>19.21</v>
          </cell>
          <cell r="AI277">
            <v>141.80000000000001</v>
          </cell>
          <cell r="AJ277">
            <v>2.7</v>
          </cell>
          <cell r="AK277">
            <v>22.3</v>
          </cell>
          <cell r="BB277">
            <v>30</v>
          </cell>
          <cell r="BC277">
            <v>52</v>
          </cell>
        </row>
        <row r="278">
          <cell r="B278">
            <v>4</v>
          </cell>
          <cell r="G278">
            <v>35</v>
          </cell>
          <cell r="H278" t="str">
            <v>F</v>
          </cell>
          <cell r="P278">
            <v>428.37545449999999</v>
          </cell>
          <cell r="R278">
            <v>2.7</v>
          </cell>
          <cell r="S278">
            <v>22.3</v>
          </cell>
          <cell r="AD278">
            <v>294.62</v>
          </cell>
          <cell r="AG278">
            <v>18.07</v>
          </cell>
          <cell r="AI278">
            <v>131.85</v>
          </cell>
          <cell r="AJ278">
            <v>2.7</v>
          </cell>
          <cell r="AK278">
            <v>22.3</v>
          </cell>
          <cell r="BB278">
            <v>35</v>
          </cell>
          <cell r="BC278">
            <v>57</v>
          </cell>
        </row>
        <row r="279">
          <cell r="B279">
            <v>4</v>
          </cell>
          <cell r="G279">
            <v>34</v>
          </cell>
          <cell r="H279" t="str">
            <v>F</v>
          </cell>
          <cell r="P279">
            <v>421.92181820000002</v>
          </cell>
          <cell r="R279">
            <v>2.7</v>
          </cell>
          <cell r="S279">
            <v>22.3</v>
          </cell>
          <cell r="AD279">
            <v>298.2</v>
          </cell>
          <cell r="AG279">
            <v>18.29</v>
          </cell>
          <cell r="AI279">
            <v>133.72</v>
          </cell>
          <cell r="AJ279">
            <v>2.7</v>
          </cell>
          <cell r="AK279">
            <v>22.3</v>
          </cell>
          <cell r="BB279">
            <v>34</v>
          </cell>
          <cell r="BC279">
            <v>56</v>
          </cell>
        </row>
        <row r="280">
          <cell r="B280">
            <v>4</v>
          </cell>
          <cell r="G280">
            <v>34</v>
          </cell>
          <cell r="H280" t="str">
            <v>F</v>
          </cell>
          <cell r="P280">
            <v>425.04636360000001</v>
          </cell>
          <cell r="R280">
            <v>2.7</v>
          </cell>
          <cell r="S280">
            <v>22.3</v>
          </cell>
          <cell r="AD280">
            <v>299.58999999999997</v>
          </cell>
          <cell r="AG280">
            <v>18.37</v>
          </cell>
          <cell r="AI280">
            <v>135.88</v>
          </cell>
          <cell r="AJ280">
            <v>2.7</v>
          </cell>
          <cell r="AK280">
            <v>22.3</v>
          </cell>
          <cell r="BB280">
            <v>34</v>
          </cell>
          <cell r="BC280">
            <v>56</v>
          </cell>
        </row>
        <row r="281">
          <cell r="B281">
            <v>4</v>
          </cell>
          <cell r="G281">
            <v>45</v>
          </cell>
          <cell r="H281" t="str">
            <v>F</v>
          </cell>
          <cell r="P281">
            <v>421.52272729999999</v>
          </cell>
          <cell r="R281">
            <v>2.7</v>
          </cell>
          <cell r="S281">
            <v>22.3</v>
          </cell>
          <cell r="AD281">
            <v>207.98</v>
          </cell>
          <cell r="AG281">
            <v>12.75</v>
          </cell>
          <cell r="AI281">
            <v>94.21</v>
          </cell>
          <cell r="AJ281">
            <v>2.7</v>
          </cell>
          <cell r="AK281">
            <v>22.3</v>
          </cell>
          <cell r="BB281">
            <v>45</v>
          </cell>
          <cell r="BC281">
            <v>67</v>
          </cell>
        </row>
        <row r="282">
          <cell r="B282">
            <v>4</v>
          </cell>
          <cell r="G282">
            <v>27</v>
          </cell>
          <cell r="H282" t="str">
            <v>F</v>
          </cell>
          <cell r="P282">
            <v>408.81909089999999</v>
          </cell>
          <cell r="R282">
            <v>2.7</v>
          </cell>
          <cell r="S282">
            <v>22.3</v>
          </cell>
          <cell r="AD282">
            <v>309.44</v>
          </cell>
          <cell r="AG282">
            <v>18.98</v>
          </cell>
          <cell r="AI282">
            <v>143.47</v>
          </cell>
          <cell r="AJ282">
            <v>2.7</v>
          </cell>
          <cell r="AK282">
            <v>22.3</v>
          </cell>
          <cell r="BB282">
            <v>30</v>
          </cell>
          <cell r="BC282">
            <v>49</v>
          </cell>
        </row>
        <row r="283">
          <cell r="B283">
            <v>4</v>
          </cell>
          <cell r="G283">
            <v>52</v>
          </cell>
          <cell r="H283" t="str">
            <v>F</v>
          </cell>
          <cell r="P283">
            <v>382.81818179999999</v>
          </cell>
          <cell r="R283">
            <v>2.7</v>
          </cell>
          <cell r="S283">
            <v>22.3</v>
          </cell>
          <cell r="AD283">
            <v>75.400000000000006</v>
          </cell>
          <cell r="AG283">
            <v>4.63</v>
          </cell>
          <cell r="AI283">
            <v>35.54</v>
          </cell>
          <cell r="AJ283">
            <v>2.7</v>
          </cell>
          <cell r="AK283">
            <v>22.3</v>
          </cell>
          <cell r="BB283">
            <v>52</v>
          </cell>
          <cell r="BC283">
            <v>70</v>
          </cell>
        </row>
        <row r="284">
          <cell r="B284">
            <v>4</v>
          </cell>
          <cell r="G284">
            <v>29</v>
          </cell>
          <cell r="H284" t="str">
            <v>F</v>
          </cell>
          <cell r="P284">
            <v>426.9436364</v>
          </cell>
          <cell r="R284">
            <v>2.8</v>
          </cell>
          <cell r="S284">
            <v>22.2</v>
          </cell>
          <cell r="AD284">
            <v>317.89999999999998</v>
          </cell>
          <cell r="AG284">
            <v>19.5</v>
          </cell>
          <cell r="AI284">
            <v>144.46</v>
          </cell>
          <cell r="AJ284">
            <v>2.8</v>
          </cell>
          <cell r="AK284">
            <v>22.2</v>
          </cell>
          <cell r="BB284">
            <v>30</v>
          </cell>
          <cell r="BC284">
            <v>51</v>
          </cell>
        </row>
        <row r="285">
          <cell r="B285">
            <v>4</v>
          </cell>
          <cell r="G285">
            <v>40</v>
          </cell>
          <cell r="H285" t="str">
            <v>F</v>
          </cell>
          <cell r="P285">
            <v>427.77545450000002</v>
          </cell>
          <cell r="R285">
            <v>2.8</v>
          </cell>
          <cell r="S285">
            <v>22.2</v>
          </cell>
          <cell r="AD285">
            <v>259.3</v>
          </cell>
          <cell r="AG285">
            <v>15.9</v>
          </cell>
          <cell r="AI285">
            <v>115.45</v>
          </cell>
          <cell r="AJ285">
            <v>2.8</v>
          </cell>
          <cell r="AK285">
            <v>22.2</v>
          </cell>
          <cell r="BB285">
            <v>40</v>
          </cell>
          <cell r="BC285">
            <v>62</v>
          </cell>
        </row>
        <row r="286">
          <cell r="B286">
            <v>4</v>
          </cell>
          <cell r="G286">
            <v>35</v>
          </cell>
          <cell r="H286" t="str">
            <v>F</v>
          </cell>
          <cell r="P286">
            <v>423.0136364</v>
          </cell>
          <cell r="R286">
            <v>2.8</v>
          </cell>
          <cell r="S286">
            <v>22.2</v>
          </cell>
          <cell r="AD286">
            <v>293.18</v>
          </cell>
          <cell r="AG286">
            <v>17.98</v>
          </cell>
          <cell r="AI286">
            <v>131.24</v>
          </cell>
          <cell r="AJ286">
            <v>2.8</v>
          </cell>
          <cell r="AK286">
            <v>22.2</v>
          </cell>
          <cell r="BB286">
            <v>35</v>
          </cell>
          <cell r="BC286">
            <v>57</v>
          </cell>
        </row>
        <row r="287">
          <cell r="B287">
            <v>4</v>
          </cell>
          <cell r="G287">
            <v>34</v>
          </cell>
          <cell r="H287" t="str">
            <v>F</v>
          </cell>
          <cell r="P287">
            <v>442.38</v>
          </cell>
          <cell r="R287">
            <v>2.8</v>
          </cell>
          <cell r="S287">
            <v>22.2</v>
          </cell>
          <cell r="AD287">
            <v>308.54000000000002</v>
          </cell>
          <cell r="AG287">
            <v>18.920000000000002</v>
          </cell>
          <cell r="AI287">
            <v>138.25</v>
          </cell>
          <cell r="AJ287">
            <v>2.8</v>
          </cell>
          <cell r="AK287">
            <v>22.2</v>
          </cell>
          <cell r="BB287">
            <v>34</v>
          </cell>
          <cell r="BC287">
            <v>56</v>
          </cell>
        </row>
        <row r="288">
          <cell r="B288">
            <v>4</v>
          </cell>
          <cell r="G288">
            <v>28</v>
          </cell>
          <cell r="H288" t="str">
            <v>F</v>
          </cell>
          <cell r="P288">
            <v>433.08363639999999</v>
          </cell>
          <cell r="R288">
            <v>2.8</v>
          </cell>
          <cell r="S288">
            <v>22.2</v>
          </cell>
          <cell r="AD288">
            <v>321.20999999999998</v>
          </cell>
          <cell r="AG288">
            <v>19.7</v>
          </cell>
          <cell r="AI288">
            <v>146.46</v>
          </cell>
          <cell r="AJ288">
            <v>2.8</v>
          </cell>
          <cell r="AK288">
            <v>22.2</v>
          </cell>
          <cell r="BB288">
            <v>30</v>
          </cell>
          <cell r="BC288">
            <v>50</v>
          </cell>
        </row>
        <row r="289">
          <cell r="B289">
            <v>4</v>
          </cell>
          <cell r="G289">
            <v>35</v>
          </cell>
          <cell r="H289" t="str">
            <v>F</v>
          </cell>
          <cell r="P289">
            <v>420.41545450000001</v>
          </cell>
          <cell r="R289">
            <v>2.8</v>
          </cell>
          <cell r="S289">
            <v>22.2</v>
          </cell>
          <cell r="AD289">
            <v>292</v>
          </cell>
          <cell r="AG289">
            <v>17.91</v>
          </cell>
          <cell r="AI289">
            <v>130.71</v>
          </cell>
          <cell r="AJ289">
            <v>2.8</v>
          </cell>
          <cell r="AK289">
            <v>22.2</v>
          </cell>
          <cell r="BB289">
            <v>35</v>
          </cell>
          <cell r="BC289">
            <v>57</v>
          </cell>
        </row>
        <row r="290">
          <cell r="B290">
            <v>4</v>
          </cell>
          <cell r="G290">
            <v>34</v>
          </cell>
          <cell r="H290" t="str">
            <v>F</v>
          </cell>
          <cell r="P290">
            <v>398.30454550000002</v>
          </cell>
          <cell r="R290">
            <v>2.8</v>
          </cell>
          <cell r="S290">
            <v>22.2</v>
          </cell>
          <cell r="AD290">
            <v>288.39</v>
          </cell>
          <cell r="AG290">
            <v>17.690000000000001</v>
          </cell>
          <cell r="AI290">
            <v>129.5</v>
          </cell>
          <cell r="AJ290">
            <v>2.8</v>
          </cell>
          <cell r="AK290">
            <v>22.2</v>
          </cell>
          <cell r="BB290">
            <v>34</v>
          </cell>
          <cell r="BC290">
            <v>56</v>
          </cell>
        </row>
        <row r="291">
          <cell r="B291">
            <v>4</v>
          </cell>
          <cell r="G291">
            <v>32</v>
          </cell>
          <cell r="H291" t="str">
            <v>F</v>
          </cell>
          <cell r="P291">
            <v>439.56454550000001</v>
          </cell>
          <cell r="R291">
            <v>2.8</v>
          </cell>
          <cell r="S291">
            <v>22.2</v>
          </cell>
          <cell r="AD291">
            <v>316.54000000000002</v>
          </cell>
          <cell r="AG291">
            <v>19.41</v>
          </cell>
          <cell r="AI291">
            <v>142.49</v>
          </cell>
          <cell r="AJ291">
            <v>2.8</v>
          </cell>
          <cell r="AK291">
            <v>22.2</v>
          </cell>
          <cell r="BB291">
            <v>32</v>
          </cell>
          <cell r="BC291">
            <v>54</v>
          </cell>
        </row>
        <row r="292">
          <cell r="B292">
            <v>4</v>
          </cell>
          <cell r="G292">
            <v>31</v>
          </cell>
          <cell r="H292" t="str">
            <v>F</v>
          </cell>
          <cell r="P292">
            <v>686.1772727</v>
          </cell>
          <cell r="R292">
            <v>2.9</v>
          </cell>
          <cell r="S292">
            <v>22.1</v>
          </cell>
          <cell r="AD292">
            <v>432.61</v>
          </cell>
          <cell r="AG292">
            <v>26.54</v>
          </cell>
          <cell r="AI292">
            <v>193.46</v>
          </cell>
          <cell r="AJ292">
            <v>2.9</v>
          </cell>
          <cell r="AK292">
            <v>22.1</v>
          </cell>
          <cell r="BB292">
            <v>31</v>
          </cell>
          <cell r="BC292">
            <v>53</v>
          </cell>
        </row>
        <row r="293">
          <cell r="B293">
            <v>4</v>
          </cell>
          <cell r="G293">
            <v>23</v>
          </cell>
          <cell r="H293" t="str">
            <v>F</v>
          </cell>
          <cell r="P293">
            <v>433.84727270000002</v>
          </cell>
          <cell r="R293">
            <v>2.9</v>
          </cell>
          <cell r="S293">
            <v>22.1</v>
          </cell>
          <cell r="AD293">
            <v>313.52999999999997</v>
          </cell>
          <cell r="AG293">
            <v>19.23</v>
          </cell>
          <cell r="AI293">
            <v>146.04</v>
          </cell>
          <cell r="AJ293">
            <v>2.9</v>
          </cell>
          <cell r="AK293">
            <v>22.1</v>
          </cell>
          <cell r="BB293">
            <v>30</v>
          </cell>
          <cell r="BC293">
            <v>45</v>
          </cell>
        </row>
        <row r="294">
          <cell r="B294">
            <v>4</v>
          </cell>
          <cell r="G294">
            <v>33</v>
          </cell>
          <cell r="H294" t="str">
            <v>F</v>
          </cell>
          <cell r="P294">
            <v>430.97363639999998</v>
          </cell>
          <cell r="R294">
            <v>2.9</v>
          </cell>
          <cell r="S294">
            <v>22.1</v>
          </cell>
          <cell r="AD294">
            <v>309.60000000000002</v>
          </cell>
          <cell r="AG294">
            <v>18.989999999999998</v>
          </cell>
          <cell r="AI294">
            <v>139.08000000000001</v>
          </cell>
          <cell r="AJ294">
            <v>2.9</v>
          </cell>
          <cell r="AK294">
            <v>22.1</v>
          </cell>
          <cell r="BB294">
            <v>33</v>
          </cell>
          <cell r="BC294">
            <v>55</v>
          </cell>
        </row>
        <row r="295">
          <cell r="B295">
            <v>4</v>
          </cell>
          <cell r="G295">
            <v>32</v>
          </cell>
          <cell r="H295" t="str">
            <v>F</v>
          </cell>
          <cell r="P295">
            <v>392.78636360000002</v>
          </cell>
          <cell r="R295">
            <v>2.9</v>
          </cell>
          <cell r="S295">
            <v>22.1</v>
          </cell>
          <cell r="AD295">
            <v>296.25</v>
          </cell>
          <cell r="AG295">
            <v>18.170000000000002</v>
          </cell>
          <cell r="AI295">
            <v>133.75</v>
          </cell>
          <cell r="AJ295">
            <v>2.9</v>
          </cell>
          <cell r="AK295">
            <v>22.1</v>
          </cell>
          <cell r="BB295">
            <v>32</v>
          </cell>
          <cell r="BC295">
            <v>54</v>
          </cell>
        </row>
        <row r="296">
          <cell r="B296">
            <v>4</v>
          </cell>
          <cell r="G296">
            <v>35</v>
          </cell>
          <cell r="H296" t="str">
            <v>F</v>
          </cell>
          <cell r="P296">
            <v>444.40272729999998</v>
          </cell>
          <cell r="R296">
            <v>1.9</v>
          </cell>
          <cell r="S296">
            <v>23.1</v>
          </cell>
          <cell r="AD296">
            <v>184.37</v>
          </cell>
          <cell r="AG296">
            <v>11.3</v>
          </cell>
          <cell r="AI296">
            <v>117.09</v>
          </cell>
          <cell r="AJ296">
            <v>1.3</v>
          </cell>
          <cell r="AK296">
            <v>23.7</v>
          </cell>
          <cell r="BB296">
            <v>35</v>
          </cell>
          <cell r="BC296">
            <v>58</v>
          </cell>
        </row>
        <row r="297">
          <cell r="B297">
            <v>4</v>
          </cell>
          <cell r="G297">
            <v>25</v>
          </cell>
          <cell r="H297" t="str">
            <v>F</v>
          </cell>
          <cell r="P297">
            <v>390</v>
          </cell>
          <cell r="R297">
            <v>2.9</v>
          </cell>
          <cell r="S297">
            <v>22.1</v>
          </cell>
          <cell r="AD297">
            <v>301.02999999999997</v>
          </cell>
          <cell r="AG297">
            <v>18.46</v>
          </cell>
          <cell r="AI297">
            <v>256.35000000000002</v>
          </cell>
          <cell r="AJ297">
            <v>2.9</v>
          </cell>
          <cell r="AK297">
            <v>22.1</v>
          </cell>
          <cell r="BB297">
            <v>30</v>
          </cell>
          <cell r="BC297">
            <v>47</v>
          </cell>
        </row>
        <row r="298">
          <cell r="B298">
            <v>4</v>
          </cell>
          <cell r="G298">
            <v>51</v>
          </cell>
          <cell r="H298" t="str">
            <v>F</v>
          </cell>
          <cell r="P298">
            <v>573.75636359999999</v>
          </cell>
          <cell r="R298">
            <v>3.1</v>
          </cell>
          <cell r="S298">
            <v>21.9</v>
          </cell>
          <cell r="AD298">
            <v>155.28</v>
          </cell>
          <cell r="AG298">
            <v>9.5299999999999994</v>
          </cell>
          <cell r="AI298">
            <v>56.67</v>
          </cell>
          <cell r="AJ298">
            <v>3.1</v>
          </cell>
          <cell r="AK298">
            <v>21.9</v>
          </cell>
          <cell r="BB298">
            <v>51</v>
          </cell>
          <cell r="BC298">
            <v>70</v>
          </cell>
        </row>
        <row r="299">
          <cell r="B299">
            <v>4</v>
          </cell>
          <cell r="G299">
            <v>25</v>
          </cell>
          <cell r="H299" t="str">
            <v>F</v>
          </cell>
          <cell r="P299">
            <v>401.76</v>
          </cell>
          <cell r="R299">
            <v>3.3</v>
          </cell>
          <cell r="S299">
            <v>21.7</v>
          </cell>
          <cell r="AD299">
            <v>413.34</v>
          </cell>
          <cell r="AG299">
            <v>25.35</v>
          </cell>
          <cell r="AI299">
            <v>152.27000000000001</v>
          </cell>
          <cell r="AJ299">
            <v>3.3</v>
          </cell>
          <cell r="AK299">
            <v>21.7</v>
          </cell>
          <cell r="BB299">
            <v>30</v>
          </cell>
          <cell r="BC299">
            <v>47</v>
          </cell>
        </row>
        <row r="300">
          <cell r="B300">
            <v>4</v>
          </cell>
          <cell r="G300">
            <v>42</v>
          </cell>
          <cell r="H300" t="str">
            <v>F</v>
          </cell>
          <cell r="P300">
            <v>393.5145455</v>
          </cell>
          <cell r="R300">
            <v>3.4</v>
          </cell>
          <cell r="S300">
            <v>21.6</v>
          </cell>
          <cell r="AD300">
            <v>311.32</v>
          </cell>
          <cell r="AG300">
            <v>19.09</v>
          </cell>
          <cell r="AI300">
            <v>109.67</v>
          </cell>
          <cell r="AJ300">
            <v>3.4</v>
          </cell>
          <cell r="AK300">
            <v>21.6</v>
          </cell>
          <cell r="BB300">
            <v>42</v>
          </cell>
          <cell r="BC300">
            <v>64</v>
          </cell>
        </row>
        <row r="301">
          <cell r="B301">
            <v>4</v>
          </cell>
          <cell r="G301">
            <v>27</v>
          </cell>
          <cell r="H301" t="str">
            <v>F</v>
          </cell>
          <cell r="P301">
            <v>414.18454550000001</v>
          </cell>
          <cell r="R301">
            <v>3.6</v>
          </cell>
          <cell r="S301">
            <v>21.4</v>
          </cell>
          <cell r="AD301">
            <v>444.36</v>
          </cell>
          <cell r="AG301">
            <v>27.25</v>
          </cell>
          <cell r="AI301">
            <v>163.83000000000001</v>
          </cell>
          <cell r="AJ301">
            <v>3.6</v>
          </cell>
          <cell r="AK301">
            <v>21.4</v>
          </cell>
          <cell r="BB301">
            <v>30</v>
          </cell>
          <cell r="BC301">
            <v>48</v>
          </cell>
        </row>
        <row r="302">
          <cell r="B302">
            <v>4</v>
          </cell>
          <cell r="G302">
            <v>31</v>
          </cell>
          <cell r="H302" t="str">
            <v>F</v>
          </cell>
          <cell r="P302">
            <v>422.78909090000002</v>
          </cell>
          <cell r="R302">
            <v>3.7</v>
          </cell>
          <cell r="S302">
            <v>21.3</v>
          </cell>
          <cell r="AD302">
            <v>448.36</v>
          </cell>
          <cell r="AG302">
            <v>27.5</v>
          </cell>
          <cell r="AI302">
            <v>160.28</v>
          </cell>
          <cell r="AJ302">
            <v>3.7</v>
          </cell>
          <cell r="AK302">
            <v>21.3</v>
          </cell>
          <cell r="BB302">
            <v>31</v>
          </cell>
          <cell r="BC302">
            <v>52</v>
          </cell>
        </row>
        <row r="303">
          <cell r="B303">
            <v>4</v>
          </cell>
          <cell r="G303">
            <v>33</v>
          </cell>
          <cell r="H303" t="str">
            <v>F</v>
          </cell>
          <cell r="P303">
            <v>389.09909090000002</v>
          </cell>
          <cell r="R303">
            <v>1.7</v>
          </cell>
          <cell r="S303">
            <v>23.3</v>
          </cell>
          <cell r="AD303">
            <v>176.32</v>
          </cell>
          <cell r="AG303">
            <v>10.82</v>
          </cell>
          <cell r="AI303">
            <v>112.58</v>
          </cell>
          <cell r="AJ303">
            <v>2.4</v>
          </cell>
          <cell r="AK303">
            <v>22.6</v>
          </cell>
          <cell r="BB303">
            <v>33</v>
          </cell>
          <cell r="BC303">
            <v>56</v>
          </cell>
        </row>
        <row r="304">
          <cell r="B304">
            <v>4</v>
          </cell>
          <cell r="G304">
            <v>35</v>
          </cell>
          <cell r="H304" t="str">
            <v>F</v>
          </cell>
          <cell r="P304">
            <v>501.04363640000003</v>
          </cell>
          <cell r="R304">
            <v>3.7</v>
          </cell>
          <cell r="S304">
            <v>21.3</v>
          </cell>
          <cell r="AD304">
            <v>477.01</v>
          </cell>
          <cell r="AG304">
            <v>29.26</v>
          </cell>
          <cell r="AI304">
            <v>168.18</v>
          </cell>
          <cell r="AJ304">
            <v>3.7</v>
          </cell>
          <cell r="AK304">
            <v>21.3</v>
          </cell>
          <cell r="BB304">
            <v>35</v>
          </cell>
          <cell r="BC304">
            <v>56</v>
          </cell>
        </row>
        <row r="305">
          <cell r="B305">
            <v>4</v>
          </cell>
          <cell r="G305">
            <v>25</v>
          </cell>
          <cell r="H305" t="str">
            <v>F</v>
          </cell>
          <cell r="P305">
            <v>432.11181820000002</v>
          </cell>
          <cell r="R305">
            <v>3.7</v>
          </cell>
          <cell r="S305">
            <v>21.3</v>
          </cell>
          <cell r="AD305">
            <v>451.14</v>
          </cell>
          <cell r="AG305">
            <v>27.67</v>
          </cell>
          <cell r="AI305">
            <v>166.04</v>
          </cell>
          <cell r="AJ305">
            <v>3.7</v>
          </cell>
          <cell r="AK305">
            <v>21.3</v>
          </cell>
          <cell r="BB305">
            <v>30</v>
          </cell>
          <cell r="BC305">
            <v>46</v>
          </cell>
        </row>
        <row r="306">
          <cell r="B306">
            <v>4</v>
          </cell>
          <cell r="G306">
            <v>31</v>
          </cell>
          <cell r="H306" t="str">
            <v>F</v>
          </cell>
          <cell r="P306">
            <v>436.43181820000001</v>
          </cell>
          <cell r="R306">
            <v>3.7</v>
          </cell>
          <cell r="S306">
            <v>21.3</v>
          </cell>
          <cell r="AD306">
            <v>457.03</v>
          </cell>
          <cell r="AG306">
            <v>28.03</v>
          </cell>
          <cell r="AI306">
            <v>163.29</v>
          </cell>
          <cell r="AJ306">
            <v>3.7</v>
          </cell>
          <cell r="AK306">
            <v>21.3</v>
          </cell>
          <cell r="BB306">
            <v>31</v>
          </cell>
          <cell r="BC306">
            <v>52</v>
          </cell>
        </row>
        <row r="307">
          <cell r="B307">
            <v>4</v>
          </cell>
          <cell r="G307">
            <v>43</v>
          </cell>
          <cell r="H307" t="str">
            <v>F</v>
          </cell>
          <cell r="P307">
            <v>428.66181820000003</v>
          </cell>
          <cell r="R307">
            <v>3.7</v>
          </cell>
          <cell r="S307">
            <v>21.3</v>
          </cell>
          <cell r="AD307">
            <v>346.9</v>
          </cell>
          <cell r="AG307">
            <v>21.28</v>
          </cell>
          <cell r="AI307">
            <v>122.25</v>
          </cell>
          <cell r="AJ307">
            <v>3.7</v>
          </cell>
          <cell r="AK307">
            <v>21.3</v>
          </cell>
          <cell r="BB307">
            <v>43</v>
          </cell>
          <cell r="BC307">
            <v>64</v>
          </cell>
        </row>
        <row r="308">
          <cell r="B308">
            <v>4</v>
          </cell>
          <cell r="G308">
            <v>46</v>
          </cell>
          <cell r="H308" t="str">
            <v>F</v>
          </cell>
          <cell r="P308">
            <v>424.0145455</v>
          </cell>
          <cell r="R308">
            <v>3.7</v>
          </cell>
          <cell r="S308">
            <v>21.3</v>
          </cell>
          <cell r="AD308">
            <v>299.10000000000002</v>
          </cell>
          <cell r="AG308">
            <v>18.34</v>
          </cell>
          <cell r="AI308">
            <v>106.32</v>
          </cell>
          <cell r="AJ308">
            <v>3.7</v>
          </cell>
          <cell r="AK308">
            <v>21.3</v>
          </cell>
          <cell r="BB308">
            <v>46</v>
          </cell>
          <cell r="BC308">
            <v>67</v>
          </cell>
        </row>
        <row r="309">
          <cell r="B309">
            <v>4</v>
          </cell>
          <cell r="G309">
            <v>34</v>
          </cell>
          <cell r="H309" t="str">
            <v>F</v>
          </cell>
          <cell r="P309">
            <v>370.28</v>
          </cell>
          <cell r="R309">
            <v>3.7</v>
          </cell>
          <cell r="S309">
            <v>21.3</v>
          </cell>
          <cell r="AD309">
            <v>399.65</v>
          </cell>
          <cell r="AG309">
            <v>24.51</v>
          </cell>
          <cell r="AI309">
            <v>142.31</v>
          </cell>
          <cell r="AJ309">
            <v>3.7</v>
          </cell>
          <cell r="AK309">
            <v>21.3</v>
          </cell>
          <cell r="BB309">
            <v>34</v>
          </cell>
          <cell r="BC309">
            <v>55</v>
          </cell>
        </row>
        <row r="310">
          <cell r="B310">
            <v>4</v>
          </cell>
          <cell r="G310">
            <v>24</v>
          </cell>
          <cell r="H310" t="str">
            <v>F</v>
          </cell>
          <cell r="P310">
            <v>370.28</v>
          </cell>
          <cell r="R310">
            <v>3.7</v>
          </cell>
          <cell r="S310">
            <v>21.3</v>
          </cell>
          <cell r="AD310">
            <v>430.09</v>
          </cell>
          <cell r="AG310">
            <v>26.38</v>
          </cell>
          <cell r="AI310">
            <v>144.30000000000001</v>
          </cell>
          <cell r="AJ310">
            <v>3.7</v>
          </cell>
          <cell r="AK310">
            <v>21.3</v>
          </cell>
          <cell r="BB310">
            <v>30</v>
          </cell>
          <cell r="BC310">
            <v>45</v>
          </cell>
        </row>
        <row r="311">
          <cell r="B311">
            <v>4</v>
          </cell>
          <cell r="G311">
            <v>23</v>
          </cell>
          <cell r="H311" t="str">
            <v>F</v>
          </cell>
          <cell r="P311">
            <v>433.91363639999997</v>
          </cell>
          <cell r="R311">
            <v>3.7</v>
          </cell>
          <cell r="S311">
            <v>21.3</v>
          </cell>
          <cell r="AD311">
            <v>443.87</v>
          </cell>
          <cell r="AG311">
            <v>27.23</v>
          </cell>
          <cell r="AI311">
            <v>164.55</v>
          </cell>
          <cell r="AJ311">
            <v>3.7</v>
          </cell>
          <cell r="AK311">
            <v>21.3</v>
          </cell>
          <cell r="BB311">
            <v>30</v>
          </cell>
          <cell r="BC311">
            <v>44</v>
          </cell>
        </row>
        <row r="312">
          <cell r="B312">
            <v>4</v>
          </cell>
          <cell r="G312">
            <v>31</v>
          </cell>
          <cell r="H312" t="str">
            <v>F</v>
          </cell>
          <cell r="P312">
            <v>1204.0972730000001</v>
          </cell>
          <cell r="R312">
            <v>3.9</v>
          </cell>
          <cell r="S312">
            <v>21.1</v>
          </cell>
          <cell r="AD312">
            <v>952.75</v>
          </cell>
          <cell r="AG312">
            <v>58.44</v>
          </cell>
          <cell r="AI312">
            <v>332.89</v>
          </cell>
          <cell r="AJ312">
            <v>3.9</v>
          </cell>
          <cell r="AK312">
            <v>21.1</v>
          </cell>
          <cell r="BB312">
            <v>31</v>
          </cell>
          <cell r="BC312">
            <v>52</v>
          </cell>
        </row>
        <row r="313">
          <cell r="B313">
            <v>4</v>
          </cell>
          <cell r="G313">
            <v>28</v>
          </cell>
          <cell r="H313" t="str">
            <v>F</v>
          </cell>
          <cell r="P313">
            <v>414.96909090000003</v>
          </cell>
          <cell r="R313">
            <v>4.0999999999999996</v>
          </cell>
          <cell r="S313">
            <v>20.9</v>
          </cell>
          <cell r="AD313">
            <v>566.74</v>
          </cell>
          <cell r="AG313">
            <v>34.76</v>
          </cell>
          <cell r="AI313">
            <v>172.87</v>
          </cell>
          <cell r="AJ313">
            <v>4.0999999999999996</v>
          </cell>
          <cell r="AK313">
            <v>20.9</v>
          </cell>
          <cell r="BB313">
            <v>30</v>
          </cell>
          <cell r="BC313">
            <v>49</v>
          </cell>
        </row>
        <row r="314">
          <cell r="B314">
            <v>4</v>
          </cell>
          <cell r="G314">
            <v>44</v>
          </cell>
          <cell r="H314" t="str">
            <v>F</v>
          </cell>
          <cell r="P314">
            <v>407.87818179999999</v>
          </cell>
          <cell r="R314">
            <v>4.0999999999999996</v>
          </cell>
          <cell r="S314">
            <v>20.9</v>
          </cell>
          <cell r="AD314">
            <v>412.77</v>
          </cell>
          <cell r="AG314">
            <v>25.32</v>
          </cell>
          <cell r="AI314">
            <v>122.54</v>
          </cell>
          <cell r="AJ314">
            <v>4.0999999999999996</v>
          </cell>
          <cell r="AK314">
            <v>20.9</v>
          </cell>
          <cell r="BB314">
            <v>44</v>
          </cell>
          <cell r="BC314">
            <v>65</v>
          </cell>
        </row>
        <row r="315">
          <cell r="B315">
            <v>4</v>
          </cell>
          <cell r="G315">
            <v>31</v>
          </cell>
          <cell r="H315" t="str">
            <v>F</v>
          </cell>
          <cell r="P315">
            <v>453.34727270000002</v>
          </cell>
          <cell r="R315">
            <v>4.0999999999999996</v>
          </cell>
          <cell r="S315">
            <v>20.9</v>
          </cell>
          <cell r="AD315">
            <v>592.70000000000005</v>
          </cell>
          <cell r="AG315">
            <v>36.35</v>
          </cell>
          <cell r="AI315">
            <v>177.86</v>
          </cell>
          <cell r="AJ315">
            <v>4.0999999999999996</v>
          </cell>
          <cell r="AK315">
            <v>20.9</v>
          </cell>
          <cell r="BB315">
            <v>31</v>
          </cell>
          <cell r="BC315">
            <v>52</v>
          </cell>
        </row>
        <row r="316">
          <cell r="B316">
            <v>4</v>
          </cell>
          <cell r="G316">
            <v>38</v>
          </cell>
          <cell r="H316" t="str">
            <v>F</v>
          </cell>
          <cell r="P316">
            <v>416.6327273</v>
          </cell>
          <cell r="R316">
            <v>4.0999999999999996</v>
          </cell>
          <cell r="S316">
            <v>20.9</v>
          </cell>
          <cell r="AD316">
            <v>491.9</v>
          </cell>
          <cell r="AG316">
            <v>30.17</v>
          </cell>
          <cell r="AI316">
            <v>145.59</v>
          </cell>
          <cell r="AJ316">
            <v>4.0999999999999996</v>
          </cell>
          <cell r="AK316">
            <v>20.9</v>
          </cell>
          <cell r="BB316">
            <v>38</v>
          </cell>
          <cell r="BC316">
            <v>59</v>
          </cell>
        </row>
        <row r="317">
          <cell r="B317">
            <v>4</v>
          </cell>
          <cell r="G317">
            <v>24</v>
          </cell>
          <cell r="H317" t="str">
            <v>F</v>
          </cell>
          <cell r="P317">
            <v>432.71727270000002</v>
          </cell>
          <cell r="R317">
            <v>3.2</v>
          </cell>
          <cell r="S317">
            <v>21.8</v>
          </cell>
          <cell r="AD317">
            <v>425.37</v>
          </cell>
          <cell r="AG317">
            <v>26.09</v>
          </cell>
          <cell r="AI317">
            <v>157.24</v>
          </cell>
          <cell r="AJ317">
            <v>1.4</v>
          </cell>
          <cell r="AK317">
            <v>23.6</v>
          </cell>
          <cell r="BB317">
            <v>30</v>
          </cell>
          <cell r="BC317">
            <v>46</v>
          </cell>
        </row>
        <row r="318">
          <cell r="B318">
            <v>4</v>
          </cell>
          <cell r="G318">
            <v>57</v>
          </cell>
          <cell r="H318" t="str">
            <v>F</v>
          </cell>
          <cell r="P318">
            <v>387.37181820000001</v>
          </cell>
          <cell r="R318">
            <v>4.2</v>
          </cell>
          <cell r="S318">
            <v>20.8</v>
          </cell>
          <cell r="AD318">
            <v>67.900000000000006</v>
          </cell>
          <cell r="AG318">
            <v>4.16</v>
          </cell>
          <cell r="AI318">
            <v>23.4</v>
          </cell>
          <cell r="AJ318">
            <v>4.2</v>
          </cell>
          <cell r="AK318">
            <v>20.8</v>
          </cell>
          <cell r="BB318">
            <v>57</v>
          </cell>
          <cell r="BC318">
            <v>70</v>
          </cell>
        </row>
        <row r="319">
          <cell r="B319">
            <v>4</v>
          </cell>
          <cell r="G319">
            <v>32</v>
          </cell>
          <cell r="H319" t="str">
            <v>F</v>
          </cell>
          <cell r="P319">
            <v>448.5745455</v>
          </cell>
          <cell r="R319">
            <v>4.2</v>
          </cell>
          <cell r="S319">
            <v>20.8</v>
          </cell>
          <cell r="AD319">
            <v>586.34</v>
          </cell>
          <cell r="AG319">
            <v>35.96</v>
          </cell>
          <cell r="AI319">
            <v>175.53</v>
          </cell>
          <cell r="AJ319">
            <v>4.2</v>
          </cell>
          <cell r="AK319">
            <v>20.8</v>
          </cell>
          <cell r="BB319">
            <v>32</v>
          </cell>
          <cell r="BC319">
            <v>53</v>
          </cell>
        </row>
        <row r="320">
          <cell r="B320">
            <v>4</v>
          </cell>
          <cell r="G320">
            <v>39</v>
          </cell>
          <cell r="H320" t="str">
            <v>F</v>
          </cell>
          <cell r="P320">
            <v>422.28181819999998</v>
          </cell>
          <cell r="R320">
            <v>4.2</v>
          </cell>
          <cell r="S320">
            <v>20.8</v>
          </cell>
          <cell r="AD320">
            <v>476.58</v>
          </cell>
          <cell r="AG320">
            <v>29.23</v>
          </cell>
          <cell r="AI320">
            <v>140.85</v>
          </cell>
          <cell r="AJ320">
            <v>4.2</v>
          </cell>
          <cell r="AK320">
            <v>20.8</v>
          </cell>
          <cell r="BB320">
            <v>39</v>
          </cell>
          <cell r="BC320">
            <v>60</v>
          </cell>
        </row>
        <row r="321">
          <cell r="B321">
            <v>4</v>
          </cell>
          <cell r="G321">
            <v>35</v>
          </cell>
          <cell r="H321" t="str">
            <v>F</v>
          </cell>
          <cell r="P321">
            <v>370.28</v>
          </cell>
          <cell r="R321">
            <v>4.2</v>
          </cell>
          <cell r="S321">
            <v>20.8</v>
          </cell>
          <cell r="AD321">
            <v>498.31</v>
          </cell>
          <cell r="AG321">
            <v>30.56</v>
          </cell>
          <cell r="AI321">
            <v>148.79</v>
          </cell>
          <cell r="AJ321">
            <v>4.2</v>
          </cell>
          <cell r="AK321">
            <v>20.8</v>
          </cell>
          <cell r="BB321">
            <v>35</v>
          </cell>
          <cell r="BC321">
            <v>56</v>
          </cell>
        </row>
        <row r="322">
          <cell r="B322">
            <v>4</v>
          </cell>
          <cell r="G322">
            <v>22</v>
          </cell>
          <cell r="H322" t="str">
            <v>F</v>
          </cell>
          <cell r="P322">
            <v>409.54727270000001</v>
          </cell>
          <cell r="R322">
            <v>4.2</v>
          </cell>
          <cell r="S322">
            <v>20.8</v>
          </cell>
          <cell r="AD322">
            <v>553.54999999999995</v>
          </cell>
          <cell r="AG322">
            <v>33.950000000000003</v>
          </cell>
          <cell r="AI322">
            <v>158.05000000000001</v>
          </cell>
          <cell r="AJ322">
            <v>4.2</v>
          </cell>
          <cell r="AK322">
            <v>20.8</v>
          </cell>
          <cell r="BB322">
            <v>30</v>
          </cell>
          <cell r="BC322">
            <v>43</v>
          </cell>
        </row>
        <row r="323">
          <cell r="B323">
            <v>4</v>
          </cell>
          <cell r="G323">
            <v>41</v>
          </cell>
          <cell r="H323" t="str">
            <v>F</v>
          </cell>
          <cell r="P323">
            <v>1374.5954549999999</v>
          </cell>
          <cell r="R323">
            <v>3.7</v>
          </cell>
          <cell r="S323">
            <v>21.3</v>
          </cell>
          <cell r="AD323">
            <v>956.1</v>
          </cell>
          <cell r="AG323">
            <v>58.64</v>
          </cell>
          <cell r="AI323">
            <v>330.03</v>
          </cell>
          <cell r="AJ323">
            <v>1.7</v>
          </cell>
          <cell r="AK323">
            <v>23.3</v>
          </cell>
          <cell r="BB323">
            <v>41</v>
          </cell>
          <cell r="BC323">
            <v>62</v>
          </cell>
        </row>
        <row r="324">
          <cell r="B324">
            <v>4</v>
          </cell>
          <cell r="G324">
            <v>46</v>
          </cell>
          <cell r="H324" t="str">
            <v>F</v>
          </cell>
          <cell r="P324">
            <v>442.60545450000001</v>
          </cell>
          <cell r="R324">
            <v>4.3</v>
          </cell>
          <cell r="S324">
            <v>20.7</v>
          </cell>
          <cell r="AD324">
            <v>394.37</v>
          </cell>
          <cell r="AG324">
            <v>24.18</v>
          </cell>
          <cell r="AI324">
            <v>117.78</v>
          </cell>
          <cell r="AJ324">
            <v>4.3</v>
          </cell>
          <cell r="AK324">
            <v>20.7</v>
          </cell>
          <cell r="BB324">
            <v>46</v>
          </cell>
          <cell r="BC324">
            <v>67</v>
          </cell>
        </row>
        <row r="325">
          <cell r="B325">
            <v>4</v>
          </cell>
          <cell r="G325">
            <v>28</v>
          </cell>
          <cell r="H325" t="str">
            <v>F</v>
          </cell>
          <cell r="P325">
            <v>417.99454550000002</v>
          </cell>
          <cell r="R325">
            <v>4.3</v>
          </cell>
          <cell r="S325">
            <v>20.7</v>
          </cell>
          <cell r="AD325">
            <v>572.9</v>
          </cell>
          <cell r="AG325">
            <v>35.14</v>
          </cell>
          <cell r="AI325">
            <v>174.7</v>
          </cell>
          <cell r="AJ325">
            <v>4.3</v>
          </cell>
          <cell r="AK325">
            <v>20.7</v>
          </cell>
          <cell r="BB325">
            <v>30</v>
          </cell>
          <cell r="BC325">
            <v>49</v>
          </cell>
        </row>
        <row r="326">
          <cell r="B326">
            <v>4</v>
          </cell>
          <cell r="G326">
            <v>33</v>
          </cell>
          <cell r="H326" t="str">
            <v>F</v>
          </cell>
          <cell r="P326">
            <v>392.34</v>
          </cell>
          <cell r="R326">
            <v>4.3</v>
          </cell>
          <cell r="S326">
            <v>20.7</v>
          </cell>
          <cell r="AD326">
            <v>535.78</v>
          </cell>
          <cell r="AG326">
            <v>32.86</v>
          </cell>
          <cell r="AI326">
            <v>160.58000000000001</v>
          </cell>
          <cell r="AJ326">
            <v>4.3</v>
          </cell>
          <cell r="AK326">
            <v>20.7</v>
          </cell>
          <cell r="BB326">
            <v>33</v>
          </cell>
          <cell r="BC326">
            <v>54</v>
          </cell>
        </row>
        <row r="327">
          <cell r="B327">
            <v>4</v>
          </cell>
          <cell r="G327">
            <v>26</v>
          </cell>
          <cell r="H327" t="str">
            <v>F</v>
          </cell>
          <cell r="P327">
            <v>386.85090910000002</v>
          </cell>
          <cell r="R327">
            <v>4.3</v>
          </cell>
          <cell r="S327">
            <v>20.7</v>
          </cell>
          <cell r="AD327">
            <v>545.80999999999995</v>
          </cell>
          <cell r="AG327">
            <v>33.479999999999997</v>
          </cell>
          <cell r="AI327">
            <v>168.92</v>
          </cell>
          <cell r="AJ327">
            <v>4.3</v>
          </cell>
          <cell r="AK327">
            <v>20.7</v>
          </cell>
          <cell r="BB327">
            <v>30</v>
          </cell>
          <cell r="BC327">
            <v>47</v>
          </cell>
        </row>
        <row r="328">
          <cell r="B328">
            <v>4</v>
          </cell>
          <cell r="G328">
            <v>28</v>
          </cell>
          <cell r="H328" t="str">
            <v>F</v>
          </cell>
          <cell r="P328">
            <v>407.1154545</v>
          </cell>
          <cell r="R328">
            <v>4.3</v>
          </cell>
          <cell r="S328">
            <v>20.7</v>
          </cell>
          <cell r="AD328">
            <v>564.37</v>
          </cell>
          <cell r="AG328">
            <v>34.61</v>
          </cell>
          <cell r="AI328">
            <v>172.34</v>
          </cell>
          <cell r="AJ328">
            <v>4.3</v>
          </cell>
          <cell r="AK328">
            <v>20.7</v>
          </cell>
          <cell r="BB328">
            <v>30</v>
          </cell>
          <cell r="BC328">
            <v>49</v>
          </cell>
        </row>
        <row r="329">
          <cell r="B329">
            <v>4</v>
          </cell>
          <cell r="G329">
            <v>28</v>
          </cell>
          <cell r="H329" t="str">
            <v>F</v>
          </cell>
          <cell r="P329">
            <v>461.66454549999997</v>
          </cell>
          <cell r="R329">
            <v>4.3</v>
          </cell>
          <cell r="S329">
            <v>20.7</v>
          </cell>
          <cell r="AD329">
            <v>606.9</v>
          </cell>
          <cell r="AG329">
            <v>37.229999999999997</v>
          </cell>
          <cell r="AI329">
            <v>184.68</v>
          </cell>
          <cell r="AJ329">
            <v>4.3</v>
          </cell>
          <cell r="AK329">
            <v>20.7</v>
          </cell>
          <cell r="BB329">
            <v>30</v>
          </cell>
          <cell r="BC329">
            <v>49</v>
          </cell>
        </row>
        <row r="330">
          <cell r="B330">
            <v>4</v>
          </cell>
          <cell r="G330">
            <v>26</v>
          </cell>
          <cell r="H330" t="str">
            <v>F</v>
          </cell>
          <cell r="P330">
            <v>423.41636360000001</v>
          </cell>
          <cell r="R330">
            <v>4.3</v>
          </cell>
          <cell r="S330">
            <v>20.7</v>
          </cell>
          <cell r="AD330">
            <v>573.22</v>
          </cell>
          <cell r="AG330">
            <v>35.159999999999997</v>
          </cell>
          <cell r="AI330">
            <v>176.96</v>
          </cell>
          <cell r="AJ330">
            <v>4.3</v>
          </cell>
          <cell r="AK330">
            <v>20.7</v>
          </cell>
          <cell r="BB330">
            <v>30</v>
          </cell>
          <cell r="BC330">
            <v>47</v>
          </cell>
        </row>
        <row r="331">
          <cell r="B331">
            <v>4</v>
          </cell>
          <cell r="G331">
            <v>28</v>
          </cell>
          <cell r="H331" t="str">
            <v>F</v>
          </cell>
          <cell r="P331">
            <v>447.64181819999999</v>
          </cell>
          <cell r="R331">
            <v>3</v>
          </cell>
          <cell r="S331">
            <v>22</v>
          </cell>
          <cell r="AD331">
            <v>439.71</v>
          </cell>
          <cell r="AG331">
            <v>26.97</v>
          </cell>
          <cell r="AI331">
            <v>158.63999999999999</v>
          </cell>
          <cell r="AJ331">
            <v>1.1000000000000001</v>
          </cell>
          <cell r="AK331">
            <v>23.9</v>
          </cell>
          <cell r="BB331">
            <v>30</v>
          </cell>
          <cell r="BC331">
            <v>50</v>
          </cell>
        </row>
        <row r="332">
          <cell r="B332">
            <v>4</v>
          </cell>
          <cell r="G332">
            <v>30</v>
          </cell>
          <cell r="H332" t="str">
            <v>F</v>
          </cell>
          <cell r="P332">
            <v>419.87545449999999</v>
          </cell>
          <cell r="R332">
            <v>4.3</v>
          </cell>
          <cell r="S332">
            <v>20.7</v>
          </cell>
          <cell r="AD332">
            <v>572.54999999999995</v>
          </cell>
          <cell r="AG332">
            <v>35.119999999999997</v>
          </cell>
          <cell r="AI332">
            <v>172.93</v>
          </cell>
          <cell r="AJ332">
            <v>4.3</v>
          </cell>
          <cell r="AK332">
            <v>20.7</v>
          </cell>
          <cell r="BB332">
            <v>30</v>
          </cell>
          <cell r="BC332">
            <v>51</v>
          </cell>
        </row>
        <row r="333">
          <cell r="B333">
            <v>4</v>
          </cell>
          <cell r="G333">
            <v>38</v>
          </cell>
          <cell r="H333" t="str">
            <v>F</v>
          </cell>
          <cell r="P333">
            <v>468.8827273</v>
          </cell>
          <cell r="R333">
            <v>4.3</v>
          </cell>
          <cell r="S333">
            <v>20.7</v>
          </cell>
          <cell r="AD333">
            <v>537.29</v>
          </cell>
          <cell r="AG333">
            <v>32.950000000000003</v>
          </cell>
          <cell r="AI333">
            <v>158.55000000000001</v>
          </cell>
          <cell r="AJ333">
            <v>4.3</v>
          </cell>
          <cell r="AK333">
            <v>20.7</v>
          </cell>
          <cell r="BB333">
            <v>38</v>
          </cell>
          <cell r="BC333">
            <v>59</v>
          </cell>
        </row>
        <row r="334">
          <cell r="B334">
            <v>4</v>
          </cell>
          <cell r="G334">
            <v>35</v>
          </cell>
          <cell r="H334" t="str">
            <v>F</v>
          </cell>
          <cell r="P334">
            <v>378.07636359999998</v>
          </cell>
          <cell r="R334">
            <v>4.3</v>
          </cell>
          <cell r="S334">
            <v>20.7</v>
          </cell>
          <cell r="AD334">
            <v>506.43</v>
          </cell>
          <cell r="AG334">
            <v>31.06</v>
          </cell>
          <cell r="AI334">
            <v>151.19</v>
          </cell>
          <cell r="AJ334">
            <v>4.3</v>
          </cell>
          <cell r="AK334">
            <v>20.7</v>
          </cell>
          <cell r="BB334">
            <v>35</v>
          </cell>
          <cell r="BC334">
            <v>56</v>
          </cell>
        </row>
        <row r="335">
          <cell r="B335">
            <v>4</v>
          </cell>
          <cell r="G335">
            <v>29</v>
          </cell>
          <cell r="H335" t="str">
            <v>F</v>
          </cell>
          <cell r="P335">
            <v>713.14272730000005</v>
          </cell>
          <cell r="R335">
            <v>4.4000000000000004</v>
          </cell>
          <cell r="S335">
            <v>20.6</v>
          </cell>
          <cell r="AD335">
            <v>809.36</v>
          </cell>
          <cell r="AG335">
            <v>49.64</v>
          </cell>
          <cell r="AI335">
            <v>242.03</v>
          </cell>
          <cell r="AJ335">
            <v>4.4000000000000004</v>
          </cell>
          <cell r="AK335">
            <v>20.6</v>
          </cell>
          <cell r="BB335">
            <v>30</v>
          </cell>
          <cell r="BC335">
            <v>50</v>
          </cell>
        </row>
        <row r="336">
          <cell r="B336">
            <v>4</v>
          </cell>
          <cell r="G336">
            <v>32</v>
          </cell>
          <cell r="H336" t="str">
            <v>F</v>
          </cell>
          <cell r="P336">
            <v>423.2490909</v>
          </cell>
          <cell r="R336">
            <v>4.5999999999999996</v>
          </cell>
          <cell r="S336">
            <v>20.399999999999999</v>
          </cell>
          <cell r="AD336">
            <v>598.92999999999995</v>
          </cell>
          <cell r="AG336">
            <v>36.729999999999997</v>
          </cell>
          <cell r="AI336">
            <v>180.01</v>
          </cell>
          <cell r="AJ336">
            <v>4.5999999999999996</v>
          </cell>
          <cell r="AK336">
            <v>20.399999999999999</v>
          </cell>
          <cell r="BB336">
            <v>32</v>
          </cell>
          <cell r="BC336">
            <v>52</v>
          </cell>
        </row>
        <row r="337">
          <cell r="B337">
            <v>4</v>
          </cell>
          <cell r="G337">
            <v>39</v>
          </cell>
          <cell r="H337" t="str">
            <v>F</v>
          </cell>
          <cell r="P337">
            <v>468.14909089999998</v>
          </cell>
          <cell r="R337">
            <v>4.7</v>
          </cell>
          <cell r="S337">
            <v>20.3</v>
          </cell>
          <cell r="AD337">
            <v>562.88</v>
          </cell>
          <cell r="AG337">
            <v>34.520000000000003</v>
          </cell>
          <cell r="AI337">
            <v>166.23</v>
          </cell>
          <cell r="AJ337">
            <v>4.7</v>
          </cell>
          <cell r="AK337">
            <v>20.3</v>
          </cell>
          <cell r="BB337">
            <v>39</v>
          </cell>
          <cell r="BC337">
            <v>59</v>
          </cell>
        </row>
        <row r="338">
          <cell r="B338">
            <v>4</v>
          </cell>
          <cell r="G338">
            <v>51</v>
          </cell>
          <cell r="H338" t="str">
            <v>F</v>
          </cell>
          <cell r="P338">
            <v>474.28181819999998</v>
          </cell>
          <cell r="R338">
            <v>4.7</v>
          </cell>
          <cell r="S338">
            <v>20.3</v>
          </cell>
          <cell r="AD338">
            <v>211.35</v>
          </cell>
          <cell r="AG338">
            <v>12.97</v>
          </cell>
          <cell r="AI338">
            <v>65.430000000000007</v>
          </cell>
          <cell r="AJ338">
            <v>4.7</v>
          </cell>
          <cell r="AK338">
            <v>20.3</v>
          </cell>
          <cell r="BB338">
            <v>51</v>
          </cell>
          <cell r="BC338">
            <v>70</v>
          </cell>
        </row>
        <row r="339">
          <cell r="B339">
            <v>4</v>
          </cell>
          <cell r="G339">
            <v>28</v>
          </cell>
          <cell r="H339" t="str">
            <v>F</v>
          </cell>
          <cell r="P339">
            <v>444.28363639999998</v>
          </cell>
          <cell r="R339">
            <v>4.7</v>
          </cell>
          <cell r="S339">
            <v>20.3</v>
          </cell>
          <cell r="AD339">
            <v>623.5</v>
          </cell>
          <cell r="AG339">
            <v>38.24</v>
          </cell>
          <cell r="AI339">
            <v>190.14</v>
          </cell>
          <cell r="AJ339">
            <v>4.7</v>
          </cell>
          <cell r="AK339">
            <v>20.3</v>
          </cell>
          <cell r="BB339">
            <v>30</v>
          </cell>
          <cell r="BC339">
            <v>48</v>
          </cell>
        </row>
        <row r="340">
          <cell r="B340">
            <v>4</v>
          </cell>
          <cell r="G340">
            <v>28</v>
          </cell>
          <cell r="H340" t="str">
            <v>F</v>
          </cell>
          <cell r="P340">
            <v>475.95272729999999</v>
          </cell>
          <cell r="R340">
            <v>4.7</v>
          </cell>
          <cell r="S340">
            <v>20.3</v>
          </cell>
          <cell r="AD340">
            <v>649.01</v>
          </cell>
          <cell r="AG340">
            <v>39.799999999999997</v>
          </cell>
          <cell r="AI340">
            <v>197.48</v>
          </cell>
          <cell r="AJ340">
            <v>4.7</v>
          </cell>
          <cell r="AK340">
            <v>20.3</v>
          </cell>
          <cell r="BB340">
            <v>30</v>
          </cell>
          <cell r="BC340">
            <v>48</v>
          </cell>
        </row>
        <row r="341">
          <cell r="B341">
            <v>4</v>
          </cell>
          <cell r="G341">
            <v>40</v>
          </cell>
          <cell r="H341" t="str">
            <v>F</v>
          </cell>
          <cell r="P341">
            <v>441.66090910000003</v>
          </cell>
          <cell r="R341">
            <v>4.7</v>
          </cell>
          <cell r="S341">
            <v>20.3</v>
          </cell>
          <cell r="AD341">
            <v>517.49</v>
          </cell>
          <cell r="AG341">
            <v>31.74</v>
          </cell>
          <cell r="AI341">
            <v>152.97</v>
          </cell>
          <cell r="AJ341">
            <v>4.7</v>
          </cell>
          <cell r="AK341">
            <v>20.3</v>
          </cell>
          <cell r="BB341">
            <v>40</v>
          </cell>
          <cell r="BC341">
            <v>60</v>
          </cell>
        </row>
        <row r="342">
          <cell r="B342">
            <v>4</v>
          </cell>
          <cell r="G342">
            <v>31</v>
          </cell>
          <cell r="H342" t="str">
            <v>F</v>
          </cell>
          <cell r="P342">
            <v>431.35363640000003</v>
          </cell>
          <cell r="R342">
            <v>4.7</v>
          </cell>
          <cell r="S342">
            <v>20.3</v>
          </cell>
          <cell r="AD342">
            <v>611.33000000000004</v>
          </cell>
          <cell r="AG342">
            <v>37.49</v>
          </cell>
          <cell r="AI342">
            <v>184.15</v>
          </cell>
          <cell r="AJ342">
            <v>4.7</v>
          </cell>
          <cell r="AK342">
            <v>20.3</v>
          </cell>
          <cell r="BB342">
            <v>31</v>
          </cell>
          <cell r="BC342">
            <v>51</v>
          </cell>
        </row>
        <row r="343">
          <cell r="B343">
            <v>4</v>
          </cell>
          <cell r="G343">
            <v>34</v>
          </cell>
          <cell r="H343" t="str">
            <v>F</v>
          </cell>
          <cell r="P343">
            <v>461.97727270000001</v>
          </cell>
          <cell r="R343">
            <v>4.8</v>
          </cell>
          <cell r="S343">
            <v>20.2</v>
          </cell>
          <cell r="AD343">
            <v>624.69000000000005</v>
          </cell>
          <cell r="AG343">
            <v>38.32</v>
          </cell>
          <cell r="AI343">
            <v>186.17</v>
          </cell>
          <cell r="AJ343">
            <v>4.8</v>
          </cell>
          <cell r="AK343">
            <v>20.2</v>
          </cell>
          <cell r="BB343">
            <v>34</v>
          </cell>
          <cell r="BC343">
            <v>54</v>
          </cell>
        </row>
        <row r="344">
          <cell r="B344">
            <v>4</v>
          </cell>
          <cell r="G344">
            <v>45</v>
          </cell>
          <cell r="H344" t="str">
            <v>F</v>
          </cell>
          <cell r="P344">
            <v>448.33090909999999</v>
          </cell>
          <cell r="R344">
            <v>4.8</v>
          </cell>
          <cell r="S344">
            <v>20.2</v>
          </cell>
          <cell r="AD344">
            <v>470.71</v>
          </cell>
          <cell r="AG344">
            <v>28.87</v>
          </cell>
          <cell r="AI344">
            <v>140.1</v>
          </cell>
          <cell r="AJ344">
            <v>4.8</v>
          </cell>
          <cell r="AK344">
            <v>20.2</v>
          </cell>
          <cell r="BB344">
            <v>45</v>
          </cell>
          <cell r="BC344">
            <v>65</v>
          </cell>
        </row>
        <row r="345">
          <cell r="B345">
            <v>4</v>
          </cell>
          <cell r="G345">
            <v>31</v>
          </cell>
          <cell r="H345" t="str">
            <v>F</v>
          </cell>
          <cell r="P345">
            <v>462.6881818</v>
          </cell>
          <cell r="R345">
            <v>4.8</v>
          </cell>
          <cell r="S345">
            <v>20.2</v>
          </cell>
          <cell r="AD345">
            <v>639.96</v>
          </cell>
          <cell r="AG345">
            <v>39.25</v>
          </cell>
          <cell r="AI345">
            <v>192.32</v>
          </cell>
          <cell r="AJ345">
            <v>4.8</v>
          </cell>
          <cell r="AK345">
            <v>20.2</v>
          </cell>
          <cell r="BB345">
            <v>31</v>
          </cell>
          <cell r="BC345">
            <v>51</v>
          </cell>
        </row>
        <row r="346">
          <cell r="B346">
            <v>4</v>
          </cell>
          <cell r="G346">
            <v>38</v>
          </cell>
          <cell r="H346" t="str">
            <v>F</v>
          </cell>
          <cell r="P346">
            <v>469.76727269999998</v>
          </cell>
          <cell r="R346">
            <v>4.9000000000000004</v>
          </cell>
          <cell r="S346">
            <v>20.100000000000001</v>
          </cell>
          <cell r="AD346">
            <v>586.79999999999995</v>
          </cell>
          <cell r="AG346">
            <v>35.99</v>
          </cell>
          <cell r="AI346">
            <v>173.51</v>
          </cell>
          <cell r="AJ346">
            <v>4.9000000000000004</v>
          </cell>
          <cell r="AK346">
            <v>20.100000000000001</v>
          </cell>
          <cell r="BB346">
            <v>38</v>
          </cell>
          <cell r="BC346">
            <v>58</v>
          </cell>
        </row>
        <row r="347">
          <cell r="B347">
            <v>4</v>
          </cell>
          <cell r="G347">
            <v>37</v>
          </cell>
          <cell r="H347" t="str">
            <v>F</v>
          </cell>
          <cell r="P347">
            <v>478.88727269999998</v>
          </cell>
          <cell r="R347">
            <v>4.8</v>
          </cell>
          <cell r="S347">
            <v>20.2</v>
          </cell>
          <cell r="AD347">
            <v>608.11</v>
          </cell>
          <cell r="AG347">
            <v>37.299999999999997</v>
          </cell>
          <cell r="AI347">
            <v>179.95</v>
          </cell>
          <cell r="AJ347">
            <v>4.8</v>
          </cell>
          <cell r="AK347">
            <v>20.2</v>
          </cell>
          <cell r="BB347">
            <v>37</v>
          </cell>
          <cell r="BC347">
            <v>57</v>
          </cell>
        </row>
        <row r="348">
          <cell r="B348">
            <v>4</v>
          </cell>
          <cell r="G348">
            <v>25</v>
          </cell>
          <cell r="H348" t="str">
            <v>F</v>
          </cell>
          <cell r="P348">
            <v>467.41545450000001</v>
          </cell>
          <cell r="R348">
            <v>4.9000000000000004</v>
          </cell>
          <cell r="S348">
            <v>20.100000000000001</v>
          </cell>
          <cell r="AD348">
            <v>634.53</v>
          </cell>
          <cell r="AG348">
            <v>38.92</v>
          </cell>
          <cell r="AI348">
            <v>197.08</v>
          </cell>
          <cell r="AJ348">
            <v>4.9000000000000004</v>
          </cell>
          <cell r="AK348">
            <v>20.100000000000001</v>
          </cell>
          <cell r="BB348">
            <v>30</v>
          </cell>
          <cell r="BC348">
            <v>45</v>
          </cell>
        </row>
        <row r="349">
          <cell r="B349">
            <v>4</v>
          </cell>
          <cell r="G349">
            <v>24</v>
          </cell>
          <cell r="H349" t="str">
            <v>F</v>
          </cell>
          <cell r="P349">
            <v>438.84</v>
          </cell>
          <cell r="R349">
            <v>4.9000000000000004</v>
          </cell>
          <cell r="S349">
            <v>20.100000000000001</v>
          </cell>
          <cell r="AD349">
            <v>606.79</v>
          </cell>
          <cell r="AG349">
            <v>37.22</v>
          </cell>
          <cell r="AI349">
            <v>189.9</v>
          </cell>
          <cell r="AJ349">
            <v>4.9000000000000004</v>
          </cell>
          <cell r="AK349">
            <v>20.100000000000001</v>
          </cell>
          <cell r="BB349">
            <v>30</v>
          </cell>
          <cell r="BC349">
            <v>44</v>
          </cell>
        </row>
        <row r="350">
          <cell r="B350">
            <v>4</v>
          </cell>
          <cell r="G350">
            <v>40</v>
          </cell>
          <cell r="H350" t="str">
            <v>F</v>
          </cell>
          <cell r="P350">
            <v>465.5554545</v>
          </cell>
          <cell r="R350">
            <v>4.9000000000000004</v>
          </cell>
          <cell r="S350">
            <v>20.100000000000001</v>
          </cell>
          <cell r="AD350">
            <v>540.73</v>
          </cell>
          <cell r="AG350">
            <v>33.159999999999997</v>
          </cell>
          <cell r="AI350">
            <v>159.66999999999999</v>
          </cell>
          <cell r="AJ350">
            <v>4.9000000000000004</v>
          </cell>
          <cell r="AK350">
            <v>20.100000000000001</v>
          </cell>
          <cell r="BB350">
            <v>40</v>
          </cell>
          <cell r="BC350">
            <v>60</v>
          </cell>
        </row>
        <row r="351">
          <cell r="B351">
            <v>4</v>
          </cell>
          <cell r="G351">
            <v>24</v>
          </cell>
          <cell r="H351" t="str">
            <v>F</v>
          </cell>
          <cell r="P351">
            <v>463.52454549999999</v>
          </cell>
          <cell r="R351">
            <v>5</v>
          </cell>
          <cell r="S351">
            <v>20</v>
          </cell>
          <cell r="AD351">
            <v>752.63</v>
          </cell>
          <cell r="AG351">
            <v>46.16</v>
          </cell>
          <cell r="AI351">
            <v>206.63</v>
          </cell>
          <cell r="AJ351">
            <v>5</v>
          </cell>
          <cell r="AK351">
            <v>20</v>
          </cell>
          <cell r="BB351">
            <v>30</v>
          </cell>
          <cell r="BC351">
            <v>44</v>
          </cell>
        </row>
        <row r="352">
          <cell r="B352">
            <v>4</v>
          </cell>
          <cell r="G352">
            <v>47</v>
          </cell>
          <cell r="H352" t="str">
            <v>F</v>
          </cell>
          <cell r="P352">
            <v>550.48</v>
          </cell>
          <cell r="R352">
            <v>5.2</v>
          </cell>
          <cell r="S352">
            <v>19.8</v>
          </cell>
          <cell r="AD352">
            <v>603.37</v>
          </cell>
          <cell r="AG352">
            <v>37</v>
          </cell>
          <cell r="AI352">
            <v>157.74</v>
          </cell>
          <cell r="AJ352">
            <v>5</v>
          </cell>
          <cell r="AK352">
            <v>20</v>
          </cell>
          <cell r="BB352">
            <v>47</v>
          </cell>
          <cell r="BC352">
            <v>67</v>
          </cell>
        </row>
        <row r="353">
          <cell r="B353">
            <v>4</v>
          </cell>
          <cell r="G353">
            <v>42</v>
          </cell>
          <cell r="H353" t="str">
            <v>F</v>
          </cell>
          <cell r="P353">
            <v>440.15363639999998</v>
          </cell>
          <cell r="R353">
            <v>5.0999999999999996</v>
          </cell>
          <cell r="S353">
            <v>19.899999999999999</v>
          </cell>
          <cell r="AD353">
            <v>612.92999999999995</v>
          </cell>
          <cell r="AG353">
            <v>37.6</v>
          </cell>
          <cell r="AI353">
            <v>158.28</v>
          </cell>
          <cell r="AJ353">
            <v>4.9000000000000004</v>
          </cell>
          <cell r="AK353">
            <v>20.100000000000001</v>
          </cell>
          <cell r="BB353">
            <v>42</v>
          </cell>
          <cell r="BC353">
            <v>62</v>
          </cell>
        </row>
        <row r="354">
          <cell r="B354">
            <v>4</v>
          </cell>
          <cell r="G354">
            <v>36</v>
          </cell>
          <cell r="H354" t="str">
            <v>F</v>
          </cell>
          <cell r="P354">
            <v>461.4263636</v>
          </cell>
          <cell r="R354">
            <v>5.2</v>
          </cell>
          <cell r="S354">
            <v>19.8</v>
          </cell>
          <cell r="AD354">
            <v>736.67</v>
          </cell>
          <cell r="AG354">
            <v>45.18</v>
          </cell>
          <cell r="AI354">
            <v>190.88</v>
          </cell>
          <cell r="AJ354">
            <v>5.2</v>
          </cell>
          <cell r="AK354">
            <v>19.8</v>
          </cell>
          <cell r="BB354">
            <v>36</v>
          </cell>
          <cell r="BC354">
            <v>56</v>
          </cell>
        </row>
        <row r="355">
          <cell r="B355">
            <v>4</v>
          </cell>
          <cell r="G355">
            <v>30</v>
          </cell>
          <cell r="H355" t="str">
            <v>F</v>
          </cell>
          <cell r="P355">
            <v>441.22909090000002</v>
          </cell>
          <cell r="R355">
            <v>6</v>
          </cell>
          <cell r="S355">
            <v>19</v>
          </cell>
          <cell r="AD355">
            <v>944.09</v>
          </cell>
          <cell r="AG355">
            <v>57.9</v>
          </cell>
          <cell r="AI355">
            <v>224.27</v>
          </cell>
          <cell r="AJ355">
            <v>5</v>
          </cell>
          <cell r="AK355">
            <v>20</v>
          </cell>
          <cell r="BB355">
            <v>30</v>
          </cell>
          <cell r="BC355">
            <v>49</v>
          </cell>
        </row>
        <row r="356">
          <cell r="B356">
            <v>4</v>
          </cell>
          <cell r="G356">
            <v>36</v>
          </cell>
          <cell r="H356" t="str">
            <v>F</v>
          </cell>
          <cell r="P356">
            <v>485.6309091</v>
          </cell>
          <cell r="R356">
            <v>5.5</v>
          </cell>
          <cell r="S356">
            <v>19.5</v>
          </cell>
          <cell r="AD356">
            <v>770.08</v>
          </cell>
          <cell r="AG356">
            <v>47.23</v>
          </cell>
          <cell r="AI356">
            <v>199.24</v>
          </cell>
          <cell r="AJ356">
            <v>5</v>
          </cell>
          <cell r="AK356">
            <v>20</v>
          </cell>
          <cell r="BB356">
            <v>36</v>
          </cell>
          <cell r="BC356">
            <v>56</v>
          </cell>
        </row>
        <row r="357">
          <cell r="B357">
            <v>4</v>
          </cell>
          <cell r="G357">
            <v>53</v>
          </cell>
          <cell r="H357" t="str">
            <v>F</v>
          </cell>
          <cell r="P357">
            <v>452.82090909999999</v>
          </cell>
          <cell r="R357">
            <v>5.2</v>
          </cell>
          <cell r="S357">
            <v>19.8</v>
          </cell>
          <cell r="AD357">
            <v>225.81</v>
          </cell>
          <cell r="AG357">
            <v>13.85</v>
          </cell>
          <cell r="AI357">
            <v>64.040000000000006</v>
          </cell>
          <cell r="AJ357">
            <v>5.2</v>
          </cell>
          <cell r="AK357">
            <v>19.8</v>
          </cell>
          <cell r="BB357">
            <v>53</v>
          </cell>
          <cell r="BC357">
            <v>70</v>
          </cell>
        </row>
        <row r="358">
          <cell r="B358">
            <v>4</v>
          </cell>
          <cell r="G358">
            <v>57</v>
          </cell>
          <cell r="H358" t="str">
            <v>F</v>
          </cell>
          <cell r="P358">
            <v>425.47727270000001</v>
          </cell>
          <cell r="R358">
            <v>5</v>
          </cell>
          <cell r="S358">
            <v>20</v>
          </cell>
          <cell r="AD358">
            <v>115.5</v>
          </cell>
          <cell r="AG358">
            <v>7.09</v>
          </cell>
          <cell r="AI358">
            <v>35.24</v>
          </cell>
          <cell r="AJ358">
            <v>4.8</v>
          </cell>
          <cell r="AK358">
            <v>20.2</v>
          </cell>
          <cell r="BB358">
            <v>57</v>
          </cell>
          <cell r="BC358">
            <v>70</v>
          </cell>
        </row>
        <row r="359">
          <cell r="B359">
            <v>4</v>
          </cell>
          <cell r="G359">
            <v>25</v>
          </cell>
          <cell r="H359" t="str">
            <v>F</v>
          </cell>
          <cell r="P359">
            <v>488.52181819999998</v>
          </cell>
          <cell r="R359">
            <v>5.0999999999999996</v>
          </cell>
          <cell r="S359">
            <v>19.899999999999999</v>
          </cell>
          <cell r="AD359">
            <v>786.02</v>
          </cell>
          <cell r="AG359">
            <v>48.21</v>
          </cell>
          <cell r="AI359">
            <v>213.92</v>
          </cell>
          <cell r="AJ359">
            <v>4.9000000000000004</v>
          </cell>
          <cell r="AK359">
            <v>20.100000000000001</v>
          </cell>
          <cell r="BB359">
            <v>30</v>
          </cell>
          <cell r="BC359">
            <v>45</v>
          </cell>
        </row>
        <row r="360">
          <cell r="B360">
            <v>4</v>
          </cell>
          <cell r="G360">
            <v>29</v>
          </cell>
          <cell r="H360" t="str">
            <v>F</v>
          </cell>
          <cell r="P360">
            <v>453.44636359999998</v>
          </cell>
          <cell r="R360">
            <v>5.0999999999999996</v>
          </cell>
          <cell r="S360">
            <v>19.899999999999999</v>
          </cell>
          <cell r="AD360">
            <v>768.83</v>
          </cell>
          <cell r="AG360">
            <v>47.15</v>
          </cell>
          <cell r="AI360">
            <v>204.02</v>
          </cell>
          <cell r="AJ360">
            <v>4.9000000000000004</v>
          </cell>
          <cell r="AK360">
            <v>20.100000000000001</v>
          </cell>
          <cell r="BB360">
            <v>30</v>
          </cell>
          <cell r="BC360">
            <v>49</v>
          </cell>
        </row>
        <row r="361">
          <cell r="B361">
            <v>4</v>
          </cell>
          <cell r="G361">
            <v>29</v>
          </cell>
          <cell r="H361" t="str">
            <v>F</v>
          </cell>
          <cell r="P361">
            <v>439.32909089999998</v>
          </cell>
          <cell r="R361">
            <v>5.2</v>
          </cell>
          <cell r="S361">
            <v>19.8</v>
          </cell>
          <cell r="AD361">
            <v>757.2</v>
          </cell>
          <cell r="AG361">
            <v>46.44</v>
          </cell>
          <cell r="AI361">
            <v>201.17</v>
          </cell>
          <cell r="AJ361">
            <v>5</v>
          </cell>
          <cell r="AK361">
            <v>20</v>
          </cell>
          <cell r="BB361">
            <v>30</v>
          </cell>
          <cell r="BC361">
            <v>49</v>
          </cell>
        </row>
        <row r="362">
          <cell r="B362">
            <v>4</v>
          </cell>
          <cell r="G362">
            <v>60</v>
          </cell>
          <cell r="H362" t="str">
            <v>F</v>
          </cell>
          <cell r="P362">
            <v>475.84272729999998</v>
          </cell>
          <cell r="R362">
            <v>5.0999999999999996</v>
          </cell>
          <cell r="S362">
            <v>19.899999999999999</v>
          </cell>
          <cell r="AD362">
            <v>83.27</v>
          </cell>
          <cell r="AG362">
            <v>5.0999999999999996</v>
          </cell>
          <cell r="AI362">
            <v>23.43</v>
          </cell>
          <cell r="AJ362">
            <v>4.9000000000000004</v>
          </cell>
          <cell r="AK362">
            <v>20.100000000000001</v>
          </cell>
          <cell r="BB362">
            <v>60</v>
          </cell>
          <cell r="BC362">
            <v>70</v>
          </cell>
        </row>
        <row r="363">
          <cell r="B363">
            <v>4</v>
          </cell>
          <cell r="G363">
            <v>27</v>
          </cell>
          <cell r="H363" t="str">
            <v>F</v>
          </cell>
          <cell r="P363">
            <v>463.03545450000001</v>
          </cell>
          <cell r="R363">
            <v>5.0999999999999996</v>
          </cell>
          <cell r="S363">
            <v>19.899999999999999</v>
          </cell>
          <cell r="AD363">
            <v>773.71</v>
          </cell>
          <cell r="AG363">
            <v>47.45</v>
          </cell>
          <cell r="AI363">
            <v>207.61</v>
          </cell>
          <cell r="AJ363">
            <v>4.9000000000000004</v>
          </cell>
          <cell r="AK363">
            <v>20.100000000000001</v>
          </cell>
          <cell r="BB363">
            <v>30</v>
          </cell>
          <cell r="BC363">
            <v>47</v>
          </cell>
        </row>
        <row r="364">
          <cell r="B364">
            <v>4</v>
          </cell>
          <cell r="G364">
            <v>38</v>
          </cell>
          <cell r="H364" t="str">
            <v>F</v>
          </cell>
          <cell r="P364">
            <v>468.74545449999999</v>
          </cell>
          <cell r="R364">
            <v>5.3</v>
          </cell>
          <cell r="S364">
            <v>19.7</v>
          </cell>
          <cell r="AD364">
            <v>712.6</v>
          </cell>
          <cell r="AG364">
            <v>43.71</v>
          </cell>
          <cell r="AI364">
            <v>183.87</v>
          </cell>
          <cell r="AJ364">
            <v>5</v>
          </cell>
          <cell r="AK364">
            <v>20</v>
          </cell>
          <cell r="BB364">
            <v>38</v>
          </cell>
          <cell r="BC364">
            <v>58</v>
          </cell>
        </row>
        <row r="365">
          <cell r="B365">
            <v>4</v>
          </cell>
          <cell r="G365">
            <v>34</v>
          </cell>
          <cell r="H365" t="str">
            <v>F</v>
          </cell>
          <cell r="P365">
            <v>456.3836364</v>
          </cell>
          <cell r="R365">
            <v>5.5</v>
          </cell>
          <cell r="S365">
            <v>19.5</v>
          </cell>
          <cell r="AD365">
            <v>761.5</v>
          </cell>
          <cell r="AG365">
            <v>46.7</v>
          </cell>
          <cell r="AI365">
            <v>198.18</v>
          </cell>
          <cell r="AJ365">
            <v>4.9000000000000004</v>
          </cell>
          <cell r="AK365">
            <v>20.100000000000001</v>
          </cell>
          <cell r="BB365">
            <v>34</v>
          </cell>
          <cell r="BC365">
            <v>54</v>
          </cell>
        </row>
        <row r="366">
          <cell r="B366">
            <v>4</v>
          </cell>
          <cell r="G366">
            <v>38</v>
          </cell>
          <cell r="H366" t="str">
            <v>F</v>
          </cell>
          <cell r="P366">
            <v>467.66</v>
          </cell>
          <cell r="R366">
            <v>5.4</v>
          </cell>
          <cell r="S366">
            <v>19.600000000000001</v>
          </cell>
          <cell r="AD366">
            <v>713.83</v>
          </cell>
          <cell r="AG366">
            <v>43.78</v>
          </cell>
          <cell r="AI366">
            <v>184.22</v>
          </cell>
          <cell r="AJ366">
            <v>5</v>
          </cell>
          <cell r="AK366">
            <v>20</v>
          </cell>
          <cell r="BB366">
            <v>38</v>
          </cell>
          <cell r="BC366">
            <v>58</v>
          </cell>
        </row>
        <row r="367">
          <cell r="B367">
            <v>4</v>
          </cell>
          <cell r="G367">
            <v>52</v>
          </cell>
          <cell r="H367" t="str">
            <v>F</v>
          </cell>
          <cell r="P367">
            <v>445.89</v>
          </cell>
          <cell r="R367">
            <v>5.4</v>
          </cell>
          <cell r="S367">
            <v>19.600000000000001</v>
          </cell>
          <cell r="AD367">
            <v>230.63</v>
          </cell>
          <cell r="AG367">
            <v>14.14</v>
          </cell>
          <cell r="AI367">
            <v>63.51</v>
          </cell>
          <cell r="AJ367">
            <v>5</v>
          </cell>
          <cell r="AK367">
            <v>20</v>
          </cell>
          <cell r="BB367">
            <v>52</v>
          </cell>
          <cell r="BC367">
            <v>70</v>
          </cell>
        </row>
        <row r="368">
          <cell r="B368">
            <v>4</v>
          </cell>
          <cell r="G368">
            <v>29</v>
          </cell>
          <cell r="H368" t="str">
            <v>F</v>
          </cell>
          <cell r="P368">
            <v>466.66090910000003</v>
          </cell>
          <cell r="R368">
            <v>5.4</v>
          </cell>
          <cell r="S368">
            <v>19.600000000000001</v>
          </cell>
          <cell r="AD368">
            <v>789.84</v>
          </cell>
          <cell r="AG368">
            <v>48.44</v>
          </cell>
          <cell r="AI368">
            <v>209.51</v>
          </cell>
          <cell r="AJ368">
            <v>5</v>
          </cell>
          <cell r="AK368">
            <v>20</v>
          </cell>
          <cell r="BB368">
            <v>30</v>
          </cell>
          <cell r="BC368">
            <v>49</v>
          </cell>
        </row>
        <row r="369">
          <cell r="B369">
            <v>4</v>
          </cell>
          <cell r="G369">
            <v>39</v>
          </cell>
          <cell r="H369" t="str">
            <v>F</v>
          </cell>
          <cell r="P369">
            <v>441.7</v>
          </cell>
          <cell r="R369">
            <v>5.5</v>
          </cell>
          <cell r="S369">
            <v>19.5</v>
          </cell>
          <cell r="AD369">
            <v>666.31</v>
          </cell>
          <cell r="AG369">
            <v>40.86</v>
          </cell>
          <cell r="AI369">
            <v>171.95</v>
          </cell>
          <cell r="AJ369">
            <v>4.9000000000000004</v>
          </cell>
          <cell r="AK369">
            <v>20.100000000000001</v>
          </cell>
          <cell r="BB369">
            <v>39</v>
          </cell>
          <cell r="BC369">
            <v>59</v>
          </cell>
        </row>
        <row r="370">
          <cell r="B370">
            <v>4</v>
          </cell>
          <cell r="G370">
            <v>29</v>
          </cell>
          <cell r="H370" t="str">
            <v>F</v>
          </cell>
          <cell r="P370">
            <v>436.0727273</v>
          </cell>
          <cell r="R370">
            <v>5.4</v>
          </cell>
          <cell r="S370">
            <v>19.600000000000001</v>
          </cell>
          <cell r="AD370">
            <v>759.01</v>
          </cell>
          <cell r="AG370">
            <v>46.55</v>
          </cell>
          <cell r="AI370">
            <v>201.79</v>
          </cell>
          <cell r="AJ370">
            <v>5</v>
          </cell>
          <cell r="AK370">
            <v>20</v>
          </cell>
          <cell r="BB370">
            <v>30</v>
          </cell>
          <cell r="BC370">
            <v>49</v>
          </cell>
        </row>
        <row r="371">
          <cell r="B371">
            <v>4</v>
          </cell>
          <cell r="G371">
            <v>47</v>
          </cell>
          <cell r="H371" t="str">
            <v>F</v>
          </cell>
          <cell r="P371">
            <v>600.12454549999995</v>
          </cell>
          <cell r="R371">
            <v>5.4</v>
          </cell>
          <cell r="S371">
            <v>19.600000000000001</v>
          </cell>
          <cell r="AD371">
            <v>651.99</v>
          </cell>
          <cell r="AG371">
            <v>39.99</v>
          </cell>
          <cell r="AI371">
            <v>170.19</v>
          </cell>
          <cell r="AJ371">
            <v>4.9000000000000004</v>
          </cell>
          <cell r="AK371">
            <v>20.100000000000001</v>
          </cell>
          <cell r="BB371">
            <v>47</v>
          </cell>
          <cell r="BC371">
            <v>67</v>
          </cell>
        </row>
        <row r="372">
          <cell r="B372">
            <v>4</v>
          </cell>
          <cell r="G372">
            <v>42</v>
          </cell>
          <cell r="H372" t="str">
            <v>F</v>
          </cell>
          <cell r="P372">
            <v>464.84181819999998</v>
          </cell>
          <cell r="R372">
            <v>5.5</v>
          </cell>
          <cell r="S372">
            <v>19.5</v>
          </cell>
          <cell r="AD372">
            <v>646.41</v>
          </cell>
          <cell r="AG372">
            <v>39.65</v>
          </cell>
          <cell r="AI372">
            <v>166.78</v>
          </cell>
          <cell r="AJ372">
            <v>4.9000000000000004</v>
          </cell>
          <cell r="AK372">
            <v>20.100000000000001</v>
          </cell>
          <cell r="BB372">
            <v>42</v>
          </cell>
          <cell r="BC372">
            <v>62</v>
          </cell>
        </row>
        <row r="373">
          <cell r="B373">
            <v>4</v>
          </cell>
          <cell r="G373">
            <v>28</v>
          </cell>
          <cell r="H373" t="str">
            <v>F</v>
          </cell>
          <cell r="P373">
            <v>457.43181820000001</v>
          </cell>
          <cell r="R373">
            <v>5.3</v>
          </cell>
          <cell r="S373">
            <v>19.7</v>
          </cell>
          <cell r="AD373">
            <v>776.38</v>
          </cell>
          <cell r="AG373">
            <v>47.62</v>
          </cell>
          <cell r="AI373">
            <v>207.05</v>
          </cell>
          <cell r="AJ373">
            <v>4.9000000000000004</v>
          </cell>
          <cell r="AK373">
            <v>20.100000000000001</v>
          </cell>
          <cell r="BB373">
            <v>30</v>
          </cell>
          <cell r="BC373">
            <v>48</v>
          </cell>
        </row>
        <row r="374">
          <cell r="B374">
            <v>4</v>
          </cell>
          <cell r="G374">
            <v>34</v>
          </cell>
          <cell r="H374" t="str">
            <v>F</v>
          </cell>
          <cell r="P374">
            <v>483.35818180000001</v>
          </cell>
          <cell r="R374">
            <v>6.3</v>
          </cell>
          <cell r="S374">
            <v>18.7</v>
          </cell>
          <cell r="AD374">
            <v>990.57</v>
          </cell>
          <cell r="AG374">
            <v>60.75</v>
          </cell>
          <cell r="AI374">
            <v>231.32</v>
          </cell>
          <cell r="AJ374">
            <v>6.3</v>
          </cell>
          <cell r="AK374">
            <v>18.7</v>
          </cell>
          <cell r="BB374">
            <v>34</v>
          </cell>
          <cell r="BC374">
            <v>53</v>
          </cell>
        </row>
        <row r="375">
          <cell r="B375">
            <v>4</v>
          </cell>
          <cell r="G375">
            <v>45</v>
          </cell>
          <cell r="H375" t="str">
            <v>F</v>
          </cell>
          <cell r="P375">
            <v>463.22636360000001</v>
          </cell>
          <cell r="R375">
            <v>5.6</v>
          </cell>
          <cell r="S375">
            <v>19.399999999999999</v>
          </cell>
          <cell r="AD375">
            <v>632.07000000000005</v>
          </cell>
          <cell r="AG375">
            <v>38.76</v>
          </cell>
          <cell r="AI375">
            <v>164.45</v>
          </cell>
          <cell r="AJ375">
            <v>4.9000000000000004</v>
          </cell>
          <cell r="AK375">
            <v>20.100000000000001</v>
          </cell>
          <cell r="BB375">
            <v>45</v>
          </cell>
          <cell r="BC375">
            <v>64</v>
          </cell>
        </row>
        <row r="376">
          <cell r="B376">
            <v>4</v>
          </cell>
          <cell r="G376">
            <v>28</v>
          </cell>
          <cell r="H376" t="str">
            <v>F</v>
          </cell>
          <cell r="P376">
            <v>472.31818179999999</v>
          </cell>
          <cell r="R376">
            <v>6.1</v>
          </cell>
          <cell r="S376">
            <v>18.899999999999999</v>
          </cell>
          <cell r="AD376">
            <v>981.61</v>
          </cell>
          <cell r="AG376">
            <v>60.2</v>
          </cell>
          <cell r="AI376">
            <v>235.53</v>
          </cell>
          <cell r="AJ376">
            <v>5</v>
          </cell>
          <cell r="AK376">
            <v>20</v>
          </cell>
          <cell r="BB376">
            <v>30</v>
          </cell>
          <cell r="BC376">
            <v>47</v>
          </cell>
        </row>
        <row r="377">
          <cell r="B377">
            <v>4</v>
          </cell>
          <cell r="G377">
            <v>28</v>
          </cell>
          <cell r="H377" t="str">
            <v>F</v>
          </cell>
          <cell r="P377">
            <v>477.59</v>
          </cell>
          <cell r="R377">
            <v>5.7</v>
          </cell>
          <cell r="S377">
            <v>19.3</v>
          </cell>
          <cell r="AD377">
            <v>835.56</v>
          </cell>
          <cell r="AG377">
            <v>51.24</v>
          </cell>
          <cell r="AI377">
            <v>222.97</v>
          </cell>
          <cell r="AJ377">
            <v>5</v>
          </cell>
          <cell r="AK377">
            <v>20</v>
          </cell>
          <cell r="BB377">
            <v>30</v>
          </cell>
          <cell r="BC377">
            <v>47</v>
          </cell>
        </row>
        <row r="378">
          <cell r="B378">
            <v>4</v>
          </cell>
          <cell r="G378">
            <v>47</v>
          </cell>
          <cell r="H378" t="str">
            <v>F</v>
          </cell>
          <cell r="P378">
            <v>479.1172727</v>
          </cell>
          <cell r="R378">
            <v>6.4</v>
          </cell>
          <cell r="S378">
            <v>18.600000000000001</v>
          </cell>
          <cell r="AD378">
            <v>720.38</v>
          </cell>
          <cell r="AG378">
            <v>44.19</v>
          </cell>
          <cell r="AI378">
            <v>169.72</v>
          </cell>
          <cell r="AJ378">
            <v>6.4</v>
          </cell>
          <cell r="AK378">
            <v>18.600000000000001</v>
          </cell>
          <cell r="BB378">
            <v>47</v>
          </cell>
          <cell r="BC378">
            <v>66</v>
          </cell>
        </row>
        <row r="379">
          <cell r="B379">
            <v>4</v>
          </cell>
          <cell r="G379">
            <v>55</v>
          </cell>
          <cell r="H379" t="str">
            <v>F</v>
          </cell>
          <cell r="P379">
            <v>461.07636359999998</v>
          </cell>
          <cell r="R379">
            <v>6.4</v>
          </cell>
          <cell r="S379">
            <v>18.600000000000001</v>
          </cell>
          <cell r="AD379">
            <v>273.14999999999998</v>
          </cell>
          <cell r="AG379">
            <v>16.760000000000002</v>
          </cell>
          <cell r="AI379">
            <v>71.64</v>
          </cell>
          <cell r="AJ379">
            <v>6.4</v>
          </cell>
          <cell r="AK379">
            <v>18.600000000000001</v>
          </cell>
          <cell r="BB379">
            <v>55</v>
          </cell>
          <cell r="BC379">
            <v>70</v>
          </cell>
        </row>
        <row r="380">
          <cell r="B380">
            <v>4</v>
          </cell>
          <cell r="G380">
            <v>29</v>
          </cell>
          <cell r="H380" t="str">
            <v>F</v>
          </cell>
          <cell r="P380">
            <v>452.21272729999998</v>
          </cell>
          <cell r="R380">
            <v>6.6</v>
          </cell>
          <cell r="S380">
            <v>18.399999999999999</v>
          </cell>
          <cell r="AD380">
            <v>1011.06</v>
          </cell>
          <cell r="AG380">
            <v>62.01</v>
          </cell>
          <cell r="AI380">
            <v>241.9</v>
          </cell>
          <cell r="AJ380">
            <v>6.6</v>
          </cell>
          <cell r="AK380">
            <v>18.399999999999999</v>
          </cell>
          <cell r="BB380">
            <v>30</v>
          </cell>
          <cell r="BC380">
            <v>47</v>
          </cell>
        </row>
        <row r="381">
          <cell r="B381">
            <v>4</v>
          </cell>
          <cell r="G381">
            <v>28</v>
          </cell>
          <cell r="H381" t="str">
            <v>F</v>
          </cell>
          <cell r="P381">
            <v>474.94909089999999</v>
          </cell>
          <cell r="R381">
            <v>6.6</v>
          </cell>
          <cell r="S381">
            <v>18.399999999999999</v>
          </cell>
          <cell r="AD381">
            <v>1035.3399999999999</v>
          </cell>
          <cell r="AG381">
            <v>63.5</v>
          </cell>
          <cell r="AI381">
            <v>248.62</v>
          </cell>
          <cell r="AJ381">
            <v>6.6</v>
          </cell>
          <cell r="AK381">
            <v>18.399999999999999</v>
          </cell>
          <cell r="BB381">
            <v>30</v>
          </cell>
          <cell r="BC381">
            <v>46</v>
          </cell>
        </row>
        <row r="382">
          <cell r="B382">
            <v>4</v>
          </cell>
          <cell r="G382">
            <v>28</v>
          </cell>
          <cell r="H382" t="str">
            <v>F</v>
          </cell>
          <cell r="P382">
            <v>405.92</v>
          </cell>
          <cell r="R382">
            <v>6.6</v>
          </cell>
          <cell r="S382">
            <v>18.399999999999999</v>
          </cell>
          <cell r="AD382">
            <v>949</v>
          </cell>
          <cell r="AG382">
            <v>58.2</v>
          </cell>
          <cell r="AI382">
            <v>229.29</v>
          </cell>
          <cell r="AJ382">
            <v>6.6</v>
          </cell>
          <cell r="AK382">
            <v>18.399999999999999</v>
          </cell>
          <cell r="BB382">
            <v>30</v>
          </cell>
          <cell r="BC382">
            <v>46</v>
          </cell>
        </row>
        <row r="383">
          <cell r="B383">
            <v>4</v>
          </cell>
          <cell r="G383">
            <v>53</v>
          </cell>
          <cell r="H383" t="str">
            <v>F</v>
          </cell>
          <cell r="P383">
            <v>397.54272730000002</v>
          </cell>
          <cell r="R383">
            <v>6.6</v>
          </cell>
          <cell r="S383">
            <v>18.399999999999999</v>
          </cell>
          <cell r="AD383">
            <v>301.72000000000003</v>
          </cell>
          <cell r="AG383">
            <v>18.510000000000002</v>
          </cell>
          <cell r="AI383">
            <v>76.37</v>
          </cell>
          <cell r="AJ383">
            <v>6.6</v>
          </cell>
          <cell r="AK383">
            <v>18.399999999999999</v>
          </cell>
          <cell r="BB383">
            <v>53</v>
          </cell>
          <cell r="BC383">
            <v>70</v>
          </cell>
        </row>
        <row r="384">
          <cell r="B384">
            <v>4</v>
          </cell>
          <cell r="G384">
            <v>31</v>
          </cell>
          <cell r="H384" t="str">
            <v>F</v>
          </cell>
          <cell r="P384">
            <v>778.2363636</v>
          </cell>
          <cell r="R384">
            <v>3.6</v>
          </cell>
          <cell r="S384">
            <v>21.4</v>
          </cell>
          <cell r="AD384">
            <v>672.66</v>
          </cell>
          <cell r="AG384">
            <v>41.25</v>
          </cell>
          <cell r="AI384">
            <v>240.2</v>
          </cell>
          <cell r="AJ384">
            <v>2.7</v>
          </cell>
          <cell r="AK384">
            <v>22.3</v>
          </cell>
          <cell r="BB384">
            <v>31</v>
          </cell>
          <cell r="BC384">
            <v>52</v>
          </cell>
        </row>
        <row r="385">
          <cell r="B385">
            <v>4</v>
          </cell>
          <cell r="G385">
            <v>43</v>
          </cell>
          <cell r="H385" t="str">
            <v>F</v>
          </cell>
          <cell r="P385">
            <v>446.13818179999998</v>
          </cell>
          <cell r="R385">
            <v>7.1</v>
          </cell>
          <cell r="S385">
            <v>17.899999999999999</v>
          </cell>
          <cell r="AD385">
            <v>961.58</v>
          </cell>
          <cell r="AG385">
            <v>58.98</v>
          </cell>
          <cell r="AI385">
            <v>204.4</v>
          </cell>
          <cell r="AJ385">
            <v>7.1</v>
          </cell>
          <cell r="AK385">
            <v>17.899999999999999</v>
          </cell>
          <cell r="BB385">
            <v>43</v>
          </cell>
          <cell r="BC385">
            <v>61</v>
          </cell>
        </row>
        <row r="386">
          <cell r="B386">
            <v>4</v>
          </cell>
          <cell r="G386">
            <v>31</v>
          </cell>
          <cell r="H386" t="str">
            <v>F</v>
          </cell>
          <cell r="P386">
            <v>449.05181820000001</v>
          </cell>
          <cell r="R386">
            <v>7.1</v>
          </cell>
          <cell r="S386">
            <v>17.899999999999999</v>
          </cell>
          <cell r="AD386">
            <v>1172.75</v>
          </cell>
          <cell r="AG386">
            <v>71.930000000000007</v>
          </cell>
          <cell r="AI386">
            <v>254.05</v>
          </cell>
          <cell r="AJ386">
            <v>7.1</v>
          </cell>
          <cell r="AK386">
            <v>17.899999999999999</v>
          </cell>
          <cell r="BB386">
            <v>31</v>
          </cell>
          <cell r="BC386">
            <v>49</v>
          </cell>
        </row>
        <row r="387">
          <cell r="B387">
            <v>4</v>
          </cell>
          <cell r="G387">
            <v>32</v>
          </cell>
          <cell r="H387" t="str">
            <v>F</v>
          </cell>
          <cell r="P387">
            <v>438.26545449999998</v>
          </cell>
          <cell r="R387">
            <v>7.1</v>
          </cell>
          <cell r="S387">
            <v>17.899999999999999</v>
          </cell>
          <cell r="AD387">
            <v>1153.97</v>
          </cell>
          <cell r="AG387">
            <v>70.78</v>
          </cell>
          <cell r="AI387">
            <v>249.31</v>
          </cell>
          <cell r="AJ387">
            <v>7.1</v>
          </cell>
          <cell r="AK387">
            <v>17.899999999999999</v>
          </cell>
          <cell r="BB387">
            <v>32</v>
          </cell>
          <cell r="BC387">
            <v>50</v>
          </cell>
        </row>
        <row r="388">
          <cell r="B388">
            <v>4</v>
          </cell>
          <cell r="G388">
            <v>43</v>
          </cell>
          <cell r="H388" t="str">
            <v>F</v>
          </cell>
          <cell r="P388">
            <v>414.08636360000003</v>
          </cell>
          <cell r="R388">
            <v>7.1</v>
          </cell>
          <cell r="S388">
            <v>17.899999999999999</v>
          </cell>
          <cell r="AD388">
            <v>912.07</v>
          </cell>
          <cell r="AG388">
            <v>55.94</v>
          </cell>
          <cell r="AI388">
            <v>194.32</v>
          </cell>
          <cell r="AJ388">
            <v>7.1</v>
          </cell>
          <cell r="AK388">
            <v>17.899999999999999</v>
          </cell>
          <cell r="BB388">
            <v>43</v>
          </cell>
          <cell r="BC388">
            <v>61</v>
          </cell>
        </row>
        <row r="389">
          <cell r="B389">
            <v>4</v>
          </cell>
          <cell r="G389">
            <v>46</v>
          </cell>
          <cell r="H389" t="str">
            <v>F</v>
          </cell>
          <cell r="P389">
            <v>483.7645455</v>
          </cell>
          <cell r="R389">
            <v>7.1</v>
          </cell>
          <cell r="S389">
            <v>17.899999999999999</v>
          </cell>
          <cell r="AD389">
            <v>951.07</v>
          </cell>
          <cell r="AG389">
            <v>58.33</v>
          </cell>
          <cell r="AI389">
            <v>204.03</v>
          </cell>
          <cell r="AJ389">
            <v>7.1</v>
          </cell>
          <cell r="AK389">
            <v>17.899999999999999</v>
          </cell>
          <cell r="BB389">
            <v>46</v>
          </cell>
          <cell r="BC389">
            <v>64</v>
          </cell>
        </row>
        <row r="390">
          <cell r="B390">
            <v>4</v>
          </cell>
          <cell r="G390">
            <v>41</v>
          </cell>
          <cell r="H390" t="str">
            <v>F</v>
          </cell>
          <cell r="P390">
            <v>610.31909089999999</v>
          </cell>
          <cell r="R390">
            <v>7.2</v>
          </cell>
          <cell r="S390">
            <v>17.8</v>
          </cell>
          <cell r="AD390">
            <v>1272.96</v>
          </cell>
          <cell r="AG390">
            <v>78.069999999999993</v>
          </cell>
          <cell r="AI390">
            <v>266.95999999999998</v>
          </cell>
          <cell r="AJ390">
            <v>7.2</v>
          </cell>
          <cell r="AK390">
            <v>17.8</v>
          </cell>
          <cell r="BB390">
            <v>41</v>
          </cell>
          <cell r="BC390">
            <v>59</v>
          </cell>
        </row>
        <row r="391">
          <cell r="B391">
            <v>4</v>
          </cell>
          <cell r="G391">
            <v>45</v>
          </cell>
          <cell r="H391" t="str">
            <v>F</v>
          </cell>
          <cell r="P391">
            <v>428.07636359999998</v>
          </cell>
          <cell r="R391">
            <v>7.3</v>
          </cell>
          <cell r="S391">
            <v>17.7</v>
          </cell>
          <cell r="AD391">
            <v>903.51</v>
          </cell>
          <cell r="AG391">
            <v>55.41</v>
          </cell>
          <cell r="AI391">
            <v>193.42</v>
          </cell>
          <cell r="AJ391">
            <v>7.3</v>
          </cell>
          <cell r="AK391">
            <v>17.7</v>
          </cell>
          <cell r="BB391">
            <v>45</v>
          </cell>
          <cell r="BC391">
            <v>63</v>
          </cell>
        </row>
        <row r="392">
          <cell r="B392">
            <v>4</v>
          </cell>
          <cell r="G392">
            <v>34</v>
          </cell>
          <cell r="H392" t="str">
            <v>F</v>
          </cell>
          <cell r="P392">
            <v>428.14545450000003</v>
          </cell>
          <cell r="R392">
            <v>5.5</v>
          </cell>
          <cell r="S392">
            <v>19.5</v>
          </cell>
          <cell r="AD392">
            <v>731.27</v>
          </cell>
          <cell r="AG392">
            <v>44.85</v>
          </cell>
          <cell r="AI392">
            <v>190.83</v>
          </cell>
          <cell r="AJ392">
            <v>3.7</v>
          </cell>
          <cell r="AK392">
            <v>21.3</v>
          </cell>
          <cell r="BB392">
            <v>34</v>
          </cell>
          <cell r="BC392">
            <v>54</v>
          </cell>
        </row>
        <row r="393">
          <cell r="B393">
            <v>4</v>
          </cell>
          <cell r="G393">
            <v>51</v>
          </cell>
          <cell r="H393" t="str">
            <v>F</v>
          </cell>
          <cell r="P393">
            <v>434.2509091</v>
          </cell>
          <cell r="R393">
            <v>7.3</v>
          </cell>
          <cell r="S393">
            <v>17.7</v>
          </cell>
          <cell r="AD393">
            <v>564.82000000000005</v>
          </cell>
          <cell r="AG393">
            <v>34.64</v>
          </cell>
          <cell r="AI393">
            <v>127.32</v>
          </cell>
          <cell r="AJ393">
            <v>7.3</v>
          </cell>
          <cell r="AK393">
            <v>17.7</v>
          </cell>
          <cell r="BB393">
            <v>51</v>
          </cell>
          <cell r="BC393">
            <v>69</v>
          </cell>
        </row>
        <row r="394">
          <cell r="B394">
            <v>4</v>
          </cell>
          <cell r="G394">
            <v>56</v>
          </cell>
          <cell r="H394" t="str">
            <v>F</v>
          </cell>
          <cell r="P394">
            <v>488.77363639999999</v>
          </cell>
          <cell r="R394">
            <v>7.3</v>
          </cell>
          <cell r="S394">
            <v>17.7</v>
          </cell>
          <cell r="AD394">
            <v>359.56</v>
          </cell>
          <cell r="AG394">
            <v>22.05</v>
          </cell>
          <cell r="AI394">
            <v>89.23</v>
          </cell>
          <cell r="AJ394">
            <v>7.3</v>
          </cell>
          <cell r="AK394">
            <v>17.7</v>
          </cell>
          <cell r="BB394">
            <v>56</v>
          </cell>
          <cell r="BC394">
            <v>70</v>
          </cell>
        </row>
        <row r="395">
          <cell r="B395">
            <v>4</v>
          </cell>
          <cell r="G395">
            <v>37</v>
          </cell>
          <cell r="H395" t="str">
            <v>F</v>
          </cell>
          <cell r="P395">
            <v>483.71090909999998</v>
          </cell>
          <cell r="R395">
            <v>7.3</v>
          </cell>
          <cell r="S395">
            <v>17.7</v>
          </cell>
          <cell r="AD395">
            <v>1184.28</v>
          </cell>
          <cell r="AG395">
            <v>72.64</v>
          </cell>
          <cell r="AI395">
            <v>251.19</v>
          </cell>
          <cell r="AJ395">
            <v>7.3</v>
          </cell>
          <cell r="AK395">
            <v>17.7</v>
          </cell>
          <cell r="BB395">
            <v>37</v>
          </cell>
          <cell r="BC395">
            <v>55</v>
          </cell>
        </row>
        <row r="396">
          <cell r="B396">
            <v>4</v>
          </cell>
          <cell r="G396">
            <v>30</v>
          </cell>
          <cell r="H396" t="str">
            <v>F</v>
          </cell>
          <cell r="P396">
            <v>504.70909089999998</v>
          </cell>
          <cell r="R396">
            <v>7.3</v>
          </cell>
          <cell r="S396">
            <v>17.7</v>
          </cell>
          <cell r="AD396">
            <v>1264.6600000000001</v>
          </cell>
          <cell r="AG396">
            <v>77.56</v>
          </cell>
          <cell r="AI396">
            <v>274.16000000000003</v>
          </cell>
          <cell r="AJ396">
            <v>7.3</v>
          </cell>
          <cell r="AK396">
            <v>17.7</v>
          </cell>
          <cell r="BB396">
            <v>30</v>
          </cell>
          <cell r="BC396">
            <v>48</v>
          </cell>
        </row>
        <row r="397">
          <cell r="B397">
            <v>4</v>
          </cell>
          <cell r="G397">
            <v>37</v>
          </cell>
          <cell r="H397" t="str">
            <v>F</v>
          </cell>
          <cell r="P397">
            <v>464.1772727</v>
          </cell>
          <cell r="R397">
            <v>7.3</v>
          </cell>
          <cell r="S397">
            <v>17.7</v>
          </cell>
          <cell r="AD397">
            <v>1152.51</v>
          </cell>
          <cell r="AG397">
            <v>70.680000000000007</v>
          </cell>
          <cell r="AI397">
            <v>244.88</v>
          </cell>
          <cell r="AJ397">
            <v>7.3</v>
          </cell>
          <cell r="AK397">
            <v>17.7</v>
          </cell>
          <cell r="BB397">
            <v>37</v>
          </cell>
          <cell r="BC397">
            <v>55</v>
          </cell>
        </row>
        <row r="398">
          <cell r="B398">
            <v>4</v>
          </cell>
          <cell r="G398">
            <v>30</v>
          </cell>
          <cell r="H398" t="str">
            <v>F</v>
          </cell>
          <cell r="P398">
            <v>480.94727269999998</v>
          </cell>
          <cell r="R398">
            <v>7.3</v>
          </cell>
          <cell r="S398">
            <v>17.7</v>
          </cell>
          <cell r="AD398">
            <v>1228.5999999999999</v>
          </cell>
          <cell r="AG398">
            <v>75.349999999999994</v>
          </cell>
          <cell r="AI398">
            <v>266.95999999999998</v>
          </cell>
          <cell r="AJ398">
            <v>7.3</v>
          </cell>
          <cell r="AK398">
            <v>17.7</v>
          </cell>
          <cell r="BB398">
            <v>30</v>
          </cell>
          <cell r="BC398">
            <v>48</v>
          </cell>
        </row>
        <row r="399">
          <cell r="B399">
            <v>4</v>
          </cell>
          <cell r="G399">
            <v>33</v>
          </cell>
          <cell r="H399" t="str">
            <v>F</v>
          </cell>
          <cell r="P399">
            <v>479.0736364</v>
          </cell>
          <cell r="R399">
            <v>7.3</v>
          </cell>
          <cell r="S399">
            <v>17.7</v>
          </cell>
          <cell r="AD399">
            <v>1221.3399999999999</v>
          </cell>
          <cell r="AG399">
            <v>74.91</v>
          </cell>
          <cell r="AI399">
            <v>262.06</v>
          </cell>
          <cell r="AJ399">
            <v>7.3</v>
          </cell>
          <cell r="AK399">
            <v>17.7</v>
          </cell>
          <cell r="BB399">
            <v>33</v>
          </cell>
          <cell r="BC399">
            <v>51</v>
          </cell>
        </row>
        <row r="400">
          <cell r="B400">
            <v>4</v>
          </cell>
          <cell r="G400">
            <v>32</v>
          </cell>
          <cell r="H400" t="str">
            <v>F</v>
          </cell>
          <cell r="P400">
            <v>446.59181819999998</v>
          </cell>
          <cell r="R400">
            <v>7.3</v>
          </cell>
          <cell r="S400">
            <v>17.7</v>
          </cell>
          <cell r="AD400">
            <v>1174.7</v>
          </cell>
          <cell r="AG400">
            <v>72.040000000000006</v>
          </cell>
          <cell r="AI400">
            <v>253.64</v>
          </cell>
          <cell r="AJ400">
            <v>7.3</v>
          </cell>
          <cell r="AK400">
            <v>17.7</v>
          </cell>
          <cell r="BB400">
            <v>32</v>
          </cell>
          <cell r="BC400">
            <v>50</v>
          </cell>
        </row>
        <row r="401">
          <cell r="B401">
            <v>4</v>
          </cell>
          <cell r="G401">
            <v>38</v>
          </cell>
          <cell r="H401" t="str">
            <v>F</v>
          </cell>
          <cell r="P401">
            <v>405.92</v>
          </cell>
          <cell r="R401">
            <v>7.3</v>
          </cell>
          <cell r="S401">
            <v>17.7</v>
          </cell>
          <cell r="AD401">
            <v>1038.45</v>
          </cell>
          <cell r="AG401">
            <v>63.69</v>
          </cell>
          <cell r="AI401">
            <v>221.25</v>
          </cell>
          <cell r="AJ401">
            <v>7.3</v>
          </cell>
          <cell r="AK401">
            <v>17.7</v>
          </cell>
          <cell r="BB401">
            <v>38</v>
          </cell>
          <cell r="BC401">
            <v>56</v>
          </cell>
        </row>
        <row r="402">
          <cell r="B402">
            <v>4</v>
          </cell>
          <cell r="G402">
            <v>41</v>
          </cell>
          <cell r="H402" t="str">
            <v>F</v>
          </cell>
          <cell r="P402">
            <v>460.59545450000002</v>
          </cell>
          <cell r="R402">
            <v>7.3</v>
          </cell>
          <cell r="S402">
            <v>17.7</v>
          </cell>
          <cell r="AD402">
            <v>1040.6500000000001</v>
          </cell>
          <cell r="AG402">
            <v>63.83</v>
          </cell>
          <cell r="AI402">
            <v>220.44</v>
          </cell>
          <cell r="AJ402">
            <v>7.3</v>
          </cell>
          <cell r="AK402">
            <v>17.7</v>
          </cell>
          <cell r="BB402">
            <v>41</v>
          </cell>
          <cell r="BC402">
            <v>59</v>
          </cell>
        </row>
        <row r="403">
          <cell r="B403">
            <v>4</v>
          </cell>
          <cell r="G403">
            <v>48</v>
          </cell>
          <cell r="H403" t="str">
            <v>F</v>
          </cell>
          <cell r="P403">
            <v>793.27272730000004</v>
          </cell>
          <cell r="R403">
            <v>7.3</v>
          </cell>
          <cell r="S403">
            <v>17.7</v>
          </cell>
          <cell r="AD403">
            <v>1336.64</v>
          </cell>
          <cell r="AG403">
            <v>81.98</v>
          </cell>
          <cell r="AI403">
            <v>287.29000000000002</v>
          </cell>
          <cell r="AJ403">
            <v>7.3</v>
          </cell>
          <cell r="AK403">
            <v>17.7</v>
          </cell>
          <cell r="BB403">
            <v>48</v>
          </cell>
          <cell r="BC403">
            <v>66</v>
          </cell>
        </row>
        <row r="404">
          <cell r="B404">
            <v>4</v>
          </cell>
          <cell r="G404">
            <v>37</v>
          </cell>
          <cell r="H404" t="str">
            <v>F</v>
          </cell>
          <cell r="P404">
            <v>472.5036364</v>
          </cell>
          <cell r="R404">
            <v>7.3</v>
          </cell>
          <cell r="S404">
            <v>17.7</v>
          </cell>
          <cell r="AD404">
            <v>1165.96</v>
          </cell>
          <cell r="AG404">
            <v>71.510000000000005</v>
          </cell>
          <cell r="AI404">
            <v>247.64</v>
          </cell>
          <cell r="AJ404">
            <v>7.3</v>
          </cell>
          <cell r="AK404">
            <v>17.7</v>
          </cell>
          <cell r="BB404">
            <v>37</v>
          </cell>
          <cell r="BC404">
            <v>55</v>
          </cell>
        </row>
        <row r="405">
          <cell r="B405">
            <v>4</v>
          </cell>
          <cell r="G405">
            <v>36</v>
          </cell>
          <cell r="H405" t="str">
            <v>F</v>
          </cell>
          <cell r="P405">
            <v>464.34181819999998</v>
          </cell>
          <cell r="R405">
            <v>7.4</v>
          </cell>
          <cell r="S405">
            <v>17.600000000000001</v>
          </cell>
          <cell r="AD405">
            <v>1172.28</v>
          </cell>
          <cell r="AG405">
            <v>71.900000000000006</v>
          </cell>
          <cell r="AI405">
            <v>249.5</v>
          </cell>
          <cell r="AJ405">
            <v>7.4</v>
          </cell>
          <cell r="AK405">
            <v>17.600000000000001</v>
          </cell>
          <cell r="BB405">
            <v>36</v>
          </cell>
          <cell r="BC405">
            <v>54</v>
          </cell>
        </row>
        <row r="406">
          <cell r="B406">
            <v>4</v>
          </cell>
          <cell r="G406">
            <v>51</v>
          </cell>
          <cell r="H406" t="str">
            <v>F</v>
          </cell>
          <cell r="P406">
            <v>450.29727270000001</v>
          </cell>
          <cell r="R406">
            <v>7.4</v>
          </cell>
          <cell r="S406">
            <v>17.600000000000001</v>
          </cell>
          <cell r="AD406">
            <v>583.34</v>
          </cell>
          <cell r="AG406">
            <v>35.78</v>
          </cell>
          <cell r="AI406">
            <v>131.34</v>
          </cell>
          <cell r="AJ406">
            <v>7.4</v>
          </cell>
          <cell r="AK406">
            <v>17.600000000000001</v>
          </cell>
          <cell r="BB406">
            <v>51</v>
          </cell>
          <cell r="BC406">
            <v>69</v>
          </cell>
        </row>
        <row r="407">
          <cell r="B407">
            <v>4</v>
          </cell>
          <cell r="G407">
            <v>50</v>
          </cell>
          <cell r="H407" t="str">
            <v>F</v>
          </cell>
          <cell r="P407">
            <v>405.92</v>
          </cell>
          <cell r="R407">
            <v>7.4</v>
          </cell>
          <cell r="S407">
            <v>17.600000000000001</v>
          </cell>
          <cell r="AD407">
            <v>642.45000000000005</v>
          </cell>
          <cell r="AG407">
            <v>39.4</v>
          </cell>
          <cell r="AI407">
            <v>143.22</v>
          </cell>
          <cell r="AJ407">
            <v>7.4</v>
          </cell>
          <cell r="AK407">
            <v>17.600000000000001</v>
          </cell>
          <cell r="BB407">
            <v>50</v>
          </cell>
          <cell r="BC407">
            <v>68</v>
          </cell>
        </row>
        <row r="408">
          <cell r="B408">
            <v>4</v>
          </cell>
          <cell r="G408">
            <v>37</v>
          </cell>
          <cell r="H408" t="str">
            <v>F</v>
          </cell>
          <cell r="P408">
            <v>483.77090909999998</v>
          </cell>
          <cell r="R408">
            <v>7.4</v>
          </cell>
          <cell r="S408">
            <v>17.600000000000001</v>
          </cell>
          <cell r="AD408">
            <v>1188.3599999999999</v>
          </cell>
          <cell r="AG408">
            <v>72.89</v>
          </cell>
          <cell r="AI408">
            <v>252.13</v>
          </cell>
          <cell r="AJ408">
            <v>7.4</v>
          </cell>
          <cell r="AK408">
            <v>17.600000000000001</v>
          </cell>
          <cell r="BB408">
            <v>37</v>
          </cell>
          <cell r="BC408">
            <v>55</v>
          </cell>
        </row>
        <row r="409">
          <cell r="B409">
            <v>4</v>
          </cell>
          <cell r="G409">
            <v>45</v>
          </cell>
          <cell r="H409" t="str">
            <v>F</v>
          </cell>
          <cell r="P409">
            <v>410.84</v>
          </cell>
          <cell r="R409">
            <v>7.5</v>
          </cell>
          <cell r="S409">
            <v>17.5</v>
          </cell>
          <cell r="AD409">
            <v>882.8</v>
          </cell>
          <cell r="AG409">
            <v>54.14</v>
          </cell>
          <cell r="AI409">
            <v>189.35</v>
          </cell>
          <cell r="AJ409">
            <v>7.5</v>
          </cell>
          <cell r="AK409">
            <v>17.5</v>
          </cell>
          <cell r="BB409">
            <v>45</v>
          </cell>
          <cell r="BC409">
            <v>63</v>
          </cell>
        </row>
        <row r="410">
          <cell r="B410">
            <v>4</v>
          </cell>
          <cell r="G410">
            <v>58</v>
          </cell>
          <cell r="H410" t="str">
            <v>F</v>
          </cell>
          <cell r="P410">
            <v>438.31727269999999</v>
          </cell>
          <cell r="R410">
            <v>7.5</v>
          </cell>
          <cell r="S410">
            <v>17.5</v>
          </cell>
          <cell r="AD410">
            <v>243.47</v>
          </cell>
          <cell r="AG410">
            <v>14.93</v>
          </cell>
          <cell r="AI410">
            <v>65.010000000000005</v>
          </cell>
          <cell r="AJ410">
            <v>7.5</v>
          </cell>
          <cell r="AK410">
            <v>17.5</v>
          </cell>
          <cell r="BB410">
            <v>58</v>
          </cell>
          <cell r="BC410">
            <v>70</v>
          </cell>
        </row>
        <row r="411">
          <cell r="B411">
            <v>4</v>
          </cell>
          <cell r="G411">
            <v>30</v>
          </cell>
          <cell r="H411" t="str">
            <v>F</v>
          </cell>
          <cell r="P411">
            <v>447.92090910000002</v>
          </cell>
          <cell r="R411">
            <v>7.5</v>
          </cell>
          <cell r="S411">
            <v>17.5</v>
          </cell>
          <cell r="AD411">
            <v>1186.47</v>
          </cell>
          <cell r="AG411">
            <v>72.77</v>
          </cell>
          <cell r="AI411">
            <v>258.32</v>
          </cell>
          <cell r="AJ411">
            <v>7.5</v>
          </cell>
          <cell r="AK411">
            <v>17.5</v>
          </cell>
          <cell r="BB411">
            <v>30</v>
          </cell>
          <cell r="BC411">
            <v>48</v>
          </cell>
        </row>
        <row r="412">
          <cell r="B412">
            <v>4</v>
          </cell>
          <cell r="G412">
            <v>31</v>
          </cell>
          <cell r="H412" t="str">
            <v>F</v>
          </cell>
          <cell r="P412">
            <v>475.74545449999999</v>
          </cell>
          <cell r="R412">
            <v>7.5</v>
          </cell>
          <cell r="S412">
            <v>17.5</v>
          </cell>
          <cell r="AD412">
            <v>1229.9100000000001</v>
          </cell>
          <cell r="AG412">
            <v>75.44</v>
          </cell>
          <cell r="AI412">
            <v>266.05</v>
          </cell>
          <cell r="AJ412">
            <v>7.5</v>
          </cell>
          <cell r="AK412">
            <v>17.5</v>
          </cell>
          <cell r="BB412">
            <v>31</v>
          </cell>
          <cell r="BC412">
            <v>49</v>
          </cell>
        </row>
        <row r="413">
          <cell r="B413">
            <v>4</v>
          </cell>
          <cell r="G413">
            <v>33</v>
          </cell>
          <cell r="H413" t="str">
            <v>F</v>
          </cell>
          <cell r="P413">
            <v>419.59636360000002</v>
          </cell>
          <cell r="R413">
            <v>7.5</v>
          </cell>
          <cell r="S413">
            <v>17.5</v>
          </cell>
          <cell r="AD413">
            <v>1134.73</v>
          </cell>
          <cell r="AG413">
            <v>69.59</v>
          </cell>
          <cell r="AI413">
            <v>244.73</v>
          </cell>
          <cell r="AJ413">
            <v>7.5</v>
          </cell>
          <cell r="AK413">
            <v>17.5</v>
          </cell>
          <cell r="BB413">
            <v>33</v>
          </cell>
          <cell r="BC413">
            <v>51</v>
          </cell>
        </row>
        <row r="414">
          <cell r="B414">
            <v>4</v>
          </cell>
          <cell r="G414">
            <v>43</v>
          </cell>
          <cell r="H414" t="str">
            <v>F</v>
          </cell>
          <cell r="P414">
            <v>486.79727270000001</v>
          </cell>
          <cell r="R414">
            <v>7.5</v>
          </cell>
          <cell r="S414">
            <v>17.5</v>
          </cell>
          <cell r="AD414">
            <v>1038.1400000000001</v>
          </cell>
          <cell r="AG414">
            <v>63.67</v>
          </cell>
          <cell r="AI414">
            <v>220.03</v>
          </cell>
          <cell r="AJ414">
            <v>7.5</v>
          </cell>
          <cell r="AK414">
            <v>17.5</v>
          </cell>
          <cell r="BB414">
            <v>43</v>
          </cell>
          <cell r="BC414">
            <v>61</v>
          </cell>
        </row>
        <row r="415">
          <cell r="B415">
            <v>4</v>
          </cell>
          <cell r="G415">
            <v>36</v>
          </cell>
          <cell r="H415" t="str">
            <v>F</v>
          </cell>
          <cell r="P415">
            <v>460.64090909999999</v>
          </cell>
          <cell r="R415">
            <v>7.5</v>
          </cell>
          <cell r="S415">
            <v>17.5</v>
          </cell>
          <cell r="AD415">
            <v>1170.19</v>
          </cell>
          <cell r="AG415">
            <v>71.77</v>
          </cell>
          <cell r="AI415">
            <v>249.15</v>
          </cell>
          <cell r="AJ415">
            <v>7.5</v>
          </cell>
          <cell r="AK415">
            <v>17.5</v>
          </cell>
          <cell r="BB415">
            <v>36</v>
          </cell>
          <cell r="BC415">
            <v>54</v>
          </cell>
        </row>
        <row r="416">
          <cell r="B416">
            <v>4</v>
          </cell>
          <cell r="G416">
            <v>35</v>
          </cell>
          <cell r="H416" t="str">
            <v>F</v>
          </cell>
          <cell r="P416">
            <v>459.24090910000001</v>
          </cell>
          <cell r="R416">
            <v>7.5</v>
          </cell>
          <cell r="S416">
            <v>17.5</v>
          </cell>
          <cell r="AD416">
            <v>1180.98</v>
          </cell>
          <cell r="AG416">
            <v>72.430000000000007</v>
          </cell>
          <cell r="AI416">
            <v>252.06</v>
          </cell>
          <cell r="AJ416">
            <v>7.5</v>
          </cell>
          <cell r="AK416">
            <v>17.5</v>
          </cell>
          <cell r="BB416">
            <v>35</v>
          </cell>
          <cell r="BC416">
            <v>53</v>
          </cell>
        </row>
        <row r="417">
          <cell r="B417">
            <v>4</v>
          </cell>
          <cell r="G417">
            <v>38</v>
          </cell>
          <cell r="H417" t="str">
            <v>F</v>
          </cell>
          <cell r="P417">
            <v>480.66090910000003</v>
          </cell>
          <cell r="R417">
            <v>7.5</v>
          </cell>
          <cell r="S417">
            <v>17.5</v>
          </cell>
          <cell r="AD417">
            <v>1167.6199999999999</v>
          </cell>
          <cell r="AG417">
            <v>71.62</v>
          </cell>
          <cell r="AI417">
            <v>247.35</v>
          </cell>
          <cell r="AJ417">
            <v>7.5</v>
          </cell>
          <cell r="AK417">
            <v>17.5</v>
          </cell>
          <cell r="BB417">
            <v>38</v>
          </cell>
          <cell r="BC417">
            <v>56</v>
          </cell>
        </row>
        <row r="418">
          <cell r="B418">
            <v>4</v>
          </cell>
          <cell r="G418">
            <v>37</v>
          </cell>
          <cell r="H418" t="str">
            <v>F</v>
          </cell>
          <cell r="P418">
            <v>418.87636359999999</v>
          </cell>
          <cell r="R418">
            <v>7.5</v>
          </cell>
          <cell r="S418">
            <v>17.5</v>
          </cell>
          <cell r="AD418">
            <v>1086.0999999999999</v>
          </cell>
          <cell r="AG418">
            <v>66.61</v>
          </cell>
          <cell r="AI418">
            <v>231.65</v>
          </cell>
          <cell r="AJ418">
            <v>7.5</v>
          </cell>
          <cell r="AK418">
            <v>17.5</v>
          </cell>
          <cell r="BB418">
            <v>37</v>
          </cell>
          <cell r="BC418">
            <v>55</v>
          </cell>
        </row>
        <row r="419">
          <cell r="B419">
            <v>4</v>
          </cell>
          <cell r="G419">
            <v>32</v>
          </cell>
          <cell r="H419" t="str">
            <v>F</v>
          </cell>
          <cell r="P419">
            <v>451.79</v>
          </cell>
          <cell r="R419">
            <v>7.5</v>
          </cell>
          <cell r="S419">
            <v>17.5</v>
          </cell>
          <cell r="AD419">
            <v>1190.81</v>
          </cell>
          <cell r="AG419">
            <v>73.040000000000006</v>
          </cell>
          <cell r="AI419">
            <v>257.04000000000002</v>
          </cell>
          <cell r="AJ419">
            <v>7.5</v>
          </cell>
          <cell r="AK419">
            <v>17.5</v>
          </cell>
          <cell r="BB419">
            <v>32</v>
          </cell>
          <cell r="BC419">
            <v>50</v>
          </cell>
        </row>
        <row r="420">
          <cell r="B420">
            <v>4</v>
          </cell>
          <cell r="G420">
            <v>51</v>
          </cell>
          <cell r="H420" t="str">
            <v>F</v>
          </cell>
          <cell r="P420">
            <v>436.31</v>
          </cell>
          <cell r="R420">
            <v>7.5</v>
          </cell>
          <cell r="S420">
            <v>17.5</v>
          </cell>
          <cell r="AD420">
            <v>570.76</v>
          </cell>
          <cell r="AG420">
            <v>35</v>
          </cell>
          <cell r="AI420">
            <v>128.6</v>
          </cell>
          <cell r="AJ420">
            <v>7.5</v>
          </cell>
          <cell r="AK420">
            <v>17.5</v>
          </cell>
          <cell r="BB420">
            <v>51</v>
          </cell>
          <cell r="BC420">
            <v>69</v>
          </cell>
        </row>
        <row r="421">
          <cell r="B421">
            <v>4</v>
          </cell>
          <cell r="G421">
            <v>42</v>
          </cell>
          <cell r="H421" t="str">
            <v>F</v>
          </cell>
          <cell r="P421">
            <v>465.98363640000002</v>
          </cell>
          <cell r="R421">
            <v>7.5</v>
          </cell>
          <cell r="S421">
            <v>17.5</v>
          </cell>
          <cell r="AD421">
            <v>1012.43</v>
          </cell>
          <cell r="AG421">
            <v>62.09</v>
          </cell>
          <cell r="AI421">
            <v>214.54</v>
          </cell>
          <cell r="AJ421">
            <v>7.5</v>
          </cell>
          <cell r="AK421">
            <v>17.5</v>
          </cell>
          <cell r="BB421">
            <v>42</v>
          </cell>
          <cell r="BC421">
            <v>60</v>
          </cell>
        </row>
        <row r="422">
          <cell r="B422">
            <v>4</v>
          </cell>
          <cell r="G422">
            <v>32</v>
          </cell>
          <cell r="H422" t="str">
            <v>F</v>
          </cell>
          <cell r="P422">
            <v>456.3227273</v>
          </cell>
          <cell r="R422">
            <v>7.5</v>
          </cell>
          <cell r="S422">
            <v>17.5</v>
          </cell>
          <cell r="AD422">
            <v>1197.8499999999999</v>
          </cell>
          <cell r="AG422">
            <v>73.459999999999994</v>
          </cell>
          <cell r="AI422">
            <v>258.5</v>
          </cell>
          <cell r="AJ422">
            <v>7.5</v>
          </cell>
          <cell r="AK422">
            <v>17.5</v>
          </cell>
          <cell r="BB422">
            <v>32</v>
          </cell>
          <cell r="BC422">
            <v>50</v>
          </cell>
        </row>
        <row r="423">
          <cell r="B423">
            <v>4</v>
          </cell>
          <cell r="G423">
            <v>26</v>
          </cell>
          <cell r="H423" t="str">
            <v>F</v>
          </cell>
          <cell r="P423">
            <v>446.42272730000002</v>
          </cell>
          <cell r="R423">
            <v>7.5</v>
          </cell>
          <cell r="S423">
            <v>17.5</v>
          </cell>
          <cell r="AD423">
            <v>1163.19</v>
          </cell>
          <cell r="AG423">
            <v>71.34</v>
          </cell>
          <cell r="AI423">
            <v>260.7</v>
          </cell>
          <cell r="AJ423">
            <v>7.5</v>
          </cell>
          <cell r="AK423">
            <v>17.5</v>
          </cell>
          <cell r="BB423">
            <v>30</v>
          </cell>
          <cell r="BC423">
            <v>44</v>
          </cell>
        </row>
        <row r="424">
          <cell r="B424">
            <v>4</v>
          </cell>
          <cell r="G424">
            <v>30</v>
          </cell>
          <cell r="H424" t="str">
            <v>F</v>
          </cell>
          <cell r="P424">
            <v>445.2490909</v>
          </cell>
          <cell r="R424">
            <v>7.5</v>
          </cell>
          <cell r="S424">
            <v>17.5</v>
          </cell>
          <cell r="AD424">
            <v>1182.42</v>
          </cell>
          <cell r="AG424">
            <v>72.52</v>
          </cell>
          <cell r="AI424">
            <v>257.5</v>
          </cell>
          <cell r="AJ424">
            <v>7.5</v>
          </cell>
          <cell r="AK424">
            <v>17.5</v>
          </cell>
          <cell r="BB424">
            <v>30</v>
          </cell>
          <cell r="BC424">
            <v>48</v>
          </cell>
        </row>
        <row r="425">
          <cell r="B425">
            <v>4</v>
          </cell>
          <cell r="G425">
            <v>43</v>
          </cell>
          <cell r="H425" t="str">
            <v>F</v>
          </cell>
          <cell r="P425">
            <v>516.83545449999997</v>
          </cell>
          <cell r="R425">
            <v>7.5</v>
          </cell>
          <cell r="S425">
            <v>17.5</v>
          </cell>
          <cell r="AD425">
            <v>1085.19</v>
          </cell>
          <cell r="AG425">
            <v>66.56</v>
          </cell>
          <cell r="AI425">
            <v>229.52</v>
          </cell>
          <cell r="AJ425">
            <v>7.5</v>
          </cell>
          <cell r="AK425">
            <v>17.5</v>
          </cell>
          <cell r="BB425">
            <v>43</v>
          </cell>
          <cell r="BC425">
            <v>61</v>
          </cell>
        </row>
        <row r="426">
          <cell r="B426">
            <v>4</v>
          </cell>
          <cell r="G426">
            <v>38</v>
          </cell>
          <cell r="H426" t="str">
            <v>F</v>
          </cell>
          <cell r="P426">
            <v>428.64090909999999</v>
          </cell>
          <cell r="R426">
            <v>7.5</v>
          </cell>
          <cell r="S426">
            <v>17.5</v>
          </cell>
          <cell r="AD426">
            <v>1082.54</v>
          </cell>
          <cell r="AG426">
            <v>66.400000000000006</v>
          </cell>
          <cell r="AI426">
            <v>230.11</v>
          </cell>
          <cell r="AJ426">
            <v>7.5</v>
          </cell>
          <cell r="AK426">
            <v>17.5</v>
          </cell>
          <cell r="BB426">
            <v>38</v>
          </cell>
          <cell r="BC426">
            <v>56</v>
          </cell>
        </row>
        <row r="427">
          <cell r="B427">
            <v>4</v>
          </cell>
          <cell r="G427">
            <v>37</v>
          </cell>
          <cell r="H427" t="str">
            <v>F</v>
          </cell>
          <cell r="P427">
            <v>459.15181819999998</v>
          </cell>
          <cell r="R427">
            <v>7.4</v>
          </cell>
          <cell r="S427">
            <v>17.600000000000001</v>
          </cell>
          <cell r="AD427">
            <v>1148.2</v>
          </cell>
          <cell r="AG427">
            <v>70.42</v>
          </cell>
          <cell r="AI427">
            <v>243.95</v>
          </cell>
          <cell r="AJ427">
            <v>6.6</v>
          </cell>
          <cell r="AK427">
            <v>18.399999999999999</v>
          </cell>
          <cell r="BB427">
            <v>37</v>
          </cell>
          <cell r="BC427">
            <v>55</v>
          </cell>
        </row>
        <row r="428">
          <cell r="B428">
            <v>4</v>
          </cell>
          <cell r="G428">
            <v>31</v>
          </cell>
          <cell r="H428" t="str">
            <v>F</v>
          </cell>
          <cell r="P428">
            <v>443.77727270000003</v>
          </cell>
          <cell r="R428">
            <v>7.5</v>
          </cell>
          <cell r="S428">
            <v>17.5</v>
          </cell>
          <cell r="AD428">
            <v>1180.45</v>
          </cell>
          <cell r="AG428">
            <v>72.400000000000006</v>
          </cell>
          <cell r="AI428">
            <v>255.76</v>
          </cell>
          <cell r="AJ428">
            <v>7.5</v>
          </cell>
          <cell r="AK428">
            <v>17.5</v>
          </cell>
          <cell r="BB428">
            <v>31</v>
          </cell>
          <cell r="BC428">
            <v>49</v>
          </cell>
        </row>
        <row r="429">
          <cell r="B429">
            <v>4</v>
          </cell>
          <cell r="G429">
            <v>33</v>
          </cell>
          <cell r="H429" t="str">
            <v>F</v>
          </cell>
          <cell r="P429">
            <v>466.90454549999998</v>
          </cell>
          <cell r="R429">
            <v>7.5</v>
          </cell>
          <cell r="S429">
            <v>17.5</v>
          </cell>
          <cell r="AD429">
            <v>1210.03</v>
          </cell>
          <cell r="AG429">
            <v>74.209999999999994</v>
          </cell>
          <cell r="AI429">
            <v>260.11</v>
          </cell>
          <cell r="AJ429">
            <v>7.5</v>
          </cell>
          <cell r="AK429">
            <v>17.5</v>
          </cell>
          <cell r="BB429">
            <v>33</v>
          </cell>
          <cell r="BC429">
            <v>51</v>
          </cell>
        </row>
        <row r="430">
          <cell r="B430">
            <v>4</v>
          </cell>
          <cell r="G430">
            <v>34</v>
          </cell>
          <cell r="H430" t="str">
            <v>F</v>
          </cell>
          <cell r="P430">
            <v>460.47363639999998</v>
          </cell>
          <cell r="R430">
            <v>7.5</v>
          </cell>
          <cell r="S430">
            <v>17.5</v>
          </cell>
          <cell r="AD430">
            <v>1193.01</v>
          </cell>
          <cell r="AG430">
            <v>73.17</v>
          </cell>
          <cell r="AI430">
            <v>255.42</v>
          </cell>
          <cell r="AJ430">
            <v>7.5</v>
          </cell>
          <cell r="AK430">
            <v>17.5</v>
          </cell>
          <cell r="BB430">
            <v>34</v>
          </cell>
          <cell r="BC430">
            <v>52</v>
          </cell>
        </row>
        <row r="431">
          <cell r="B431">
            <v>4</v>
          </cell>
          <cell r="G431">
            <v>48</v>
          </cell>
          <cell r="H431" t="str">
            <v>F</v>
          </cell>
          <cell r="P431">
            <v>477.41454549999997</v>
          </cell>
          <cell r="R431">
            <v>7.5</v>
          </cell>
          <cell r="S431">
            <v>17.5</v>
          </cell>
          <cell r="AD431">
            <v>886.76</v>
          </cell>
          <cell r="AG431">
            <v>54.38</v>
          </cell>
          <cell r="AI431">
            <v>192.92</v>
          </cell>
          <cell r="AJ431">
            <v>7.5</v>
          </cell>
          <cell r="AK431">
            <v>17.5</v>
          </cell>
          <cell r="BB431">
            <v>48</v>
          </cell>
          <cell r="BC431">
            <v>66</v>
          </cell>
        </row>
        <row r="432">
          <cell r="B432">
            <v>4</v>
          </cell>
          <cell r="G432">
            <v>35</v>
          </cell>
          <cell r="H432" t="str">
            <v>F</v>
          </cell>
          <cell r="P432">
            <v>473.16181820000003</v>
          </cell>
          <cell r="R432">
            <v>7.5</v>
          </cell>
          <cell r="S432">
            <v>17.5</v>
          </cell>
          <cell r="AD432">
            <v>1203.5899999999999</v>
          </cell>
          <cell r="AG432">
            <v>73.819999999999993</v>
          </cell>
          <cell r="AI432">
            <v>256.52</v>
          </cell>
          <cell r="AJ432">
            <v>7.5</v>
          </cell>
          <cell r="AK432">
            <v>17.5</v>
          </cell>
          <cell r="BB432">
            <v>35</v>
          </cell>
          <cell r="BC432">
            <v>53</v>
          </cell>
        </row>
        <row r="433">
          <cell r="B433">
            <v>4</v>
          </cell>
          <cell r="G433">
            <v>35</v>
          </cell>
          <cell r="H433" t="str">
            <v>F</v>
          </cell>
          <cell r="P433">
            <v>450.3118182</v>
          </cell>
          <cell r="R433">
            <v>7.5</v>
          </cell>
          <cell r="S433">
            <v>17.5</v>
          </cell>
          <cell r="AD433">
            <v>1166.43</v>
          </cell>
          <cell r="AG433">
            <v>71.540000000000006</v>
          </cell>
          <cell r="AI433">
            <v>249.22</v>
          </cell>
          <cell r="AJ433">
            <v>7.5</v>
          </cell>
          <cell r="AK433">
            <v>17.5</v>
          </cell>
          <cell r="BB433">
            <v>35</v>
          </cell>
          <cell r="BC433">
            <v>53</v>
          </cell>
        </row>
        <row r="434">
          <cell r="B434">
            <v>4</v>
          </cell>
          <cell r="G434">
            <v>35</v>
          </cell>
          <cell r="H434" t="str">
            <v>F</v>
          </cell>
          <cell r="P434">
            <v>477.34818180000002</v>
          </cell>
          <cell r="R434">
            <v>7.5</v>
          </cell>
          <cell r="S434">
            <v>17.5</v>
          </cell>
          <cell r="AD434">
            <v>1210.33</v>
          </cell>
          <cell r="AG434">
            <v>74.23</v>
          </cell>
          <cell r="AI434">
            <v>258.05</v>
          </cell>
          <cell r="AJ434">
            <v>7.5</v>
          </cell>
          <cell r="AK434">
            <v>17.5</v>
          </cell>
          <cell r="BB434">
            <v>35</v>
          </cell>
          <cell r="BC434">
            <v>53</v>
          </cell>
        </row>
        <row r="435">
          <cell r="B435">
            <v>4</v>
          </cell>
          <cell r="G435">
            <v>40</v>
          </cell>
          <cell r="H435" t="str">
            <v>F</v>
          </cell>
          <cell r="P435">
            <v>506.86</v>
          </cell>
          <cell r="R435">
            <v>7.5</v>
          </cell>
          <cell r="S435">
            <v>17.5</v>
          </cell>
          <cell r="AD435">
            <v>1156.82</v>
          </cell>
          <cell r="AG435">
            <v>70.959999999999994</v>
          </cell>
          <cell r="AI435">
            <v>244.27</v>
          </cell>
          <cell r="AJ435">
            <v>7.5</v>
          </cell>
          <cell r="AK435">
            <v>17.5</v>
          </cell>
          <cell r="BB435">
            <v>40</v>
          </cell>
          <cell r="BC435">
            <v>58</v>
          </cell>
        </row>
        <row r="436">
          <cell r="B436">
            <v>4</v>
          </cell>
          <cell r="G436">
            <v>40</v>
          </cell>
          <cell r="H436" t="str">
            <v>F</v>
          </cell>
          <cell r="P436">
            <v>480.76181819999999</v>
          </cell>
          <cell r="R436">
            <v>7.5</v>
          </cell>
          <cell r="S436">
            <v>17.5</v>
          </cell>
          <cell r="AD436">
            <v>1114.72</v>
          </cell>
          <cell r="AG436">
            <v>68.37</v>
          </cell>
          <cell r="AI436">
            <v>235.73</v>
          </cell>
          <cell r="AJ436">
            <v>7.5</v>
          </cell>
          <cell r="AK436">
            <v>17.5</v>
          </cell>
          <cell r="BB436">
            <v>40</v>
          </cell>
          <cell r="BC436">
            <v>58</v>
          </cell>
        </row>
        <row r="437">
          <cell r="B437">
            <v>4</v>
          </cell>
          <cell r="G437">
            <v>29</v>
          </cell>
          <cell r="H437" t="str">
            <v>F</v>
          </cell>
          <cell r="P437">
            <v>450.59090909999998</v>
          </cell>
          <cell r="R437">
            <v>7.6</v>
          </cell>
          <cell r="S437">
            <v>17.399999999999999</v>
          </cell>
          <cell r="AD437">
            <v>1233.42</v>
          </cell>
          <cell r="AG437">
            <v>75.650000000000006</v>
          </cell>
          <cell r="AI437">
            <v>270.52</v>
          </cell>
          <cell r="AJ437">
            <v>7.6</v>
          </cell>
          <cell r="AK437">
            <v>17.399999999999999</v>
          </cell>
          <cell r="BB437">
            <v>30</v>
          </cell>
          <cell r="BC437">
            <v>46</v>
          </cell>
        </row>
        <row r="438">
          <cell r="B438">
            <v>4</v>
          </cell>
          <cell r="G438">
            <v>35</v>
          </cell>
          <cell r="H438" t="str">
            <v>F</v>
          </cell>
          <cell r="P438">
            <v>405.92</v>
          </cell>
          <cell r="R438">
            <v>7.6</v>
          </cell>
          <cell r="S438">
            <v>17.399999999999999</v>
          </cell>
          <cell r="AD438">
            <v>1147.8900000000001</v>
          </cell>
          <cell r="AG438">
            <v>70.400000000000006</v>
          </cell>
          <cell r="AI438">
            <v>246.73</v>
          </cell>
          <cell r="AJ438">
            <v>7.6</v>
          </cell>
          <cell r="AK438">
            <v>17.399999999999999</v>
          </cell>
          <cell r="BB438">
            <v>35</v>
          </cell>
          <cell r="BC438">
            <v>52</v>
          </cell>
        </row>
        <row r="439">
          <cell r="B439">
            <v>4</v>
          </cell>
          <cell r="G439">
            <v>31</v>
          </cell>
          <cell r="H439" t="str">
            <v>F</v>
          </cell>
          <cell r="P439">
            <v>423.52</v>
          </cell>
          <cell r="R439">
            <v>7.6</v>
          </cell>
          <cell r="S439">
            <v>17.399999999999999</v>
          </cell>
          <cell r="AD439">
            <v>1195.68</v>
          </cell>
          <cell r="AG439">
            <v>73.34</v>
          </cell>
          <cell r="AI439">
            <v>260.02</v>
          </cell>
          <cell r="AJ439">
            <v>7.6</v>
          </cell>
          <cell r="AK439">
            <v>17.399999999999999</v>
          </cell>
          <cell r="BB439">
            <v>31</v>
          </cell>
          <cell r="BC439">
            <v>48</v>
          </cell>
        </row>
        <row r="440">
          <cell r="B440">
            <v>4</v>
          </cell>
          <cell r="G440">
            <v>29</v>
          </cell>
          <cell r="H440" t="str">
            <v>F</v>
          </cell>
          <cell r="P440">
            <v>474.28909090000002</v>
          </cell>
          <cell r="R440">
            <v>7.6</v>
          </cell>
          <cell r="S440">
            <v>17.399999999999999</v>
          </cell>
          <cell r="AD440">
            <v>1269.81</v>
          </cell>
          <cell r="AG440">
            <v>77.89</v>
          </cell>
          <cell r="AI440">
            <v>277.87</v>
          </cell>
          <cell r="AJ440">
            <v>7.6</v>
          </cell>
          <cell r="AK440">
            <v>17.399999999999999</v>
          </cell>
          <cell r="BB440">
            <v>30</v>
          </cell>
          <cell r="BC440">
            <v>46</v>
          </cell>
        </row>
        <row r="441">
          <cell r="B441">
            <v>4</v>
          </cell>
          <cell r="G441">
            <v>31</v>
          </cell>
          <cell r="H441" t="str">
            <v>F</v>
          </cell>
          <cell r="P441">
            <v>455.69818179999999</v>
          </cell>
          <cell r="R441">
            <v>7.6</v>
          </cell>
          <cell r="S441">
            <v>17.399999999999999</v>
          </cell>
          <cell r="AD441">
            <v>1246.71</v>
          </cell>
          <cell r="AG441">
            <v>76.47</v>
          </cell>
          <cell r="AI441">
            <v>270.55</v>
          </cell>
          <cell r="AJ441">
            <v>7.6</v>
          </cell>
          <cell r="AK441">
            <v>17.399999999999999</v>
          </cell>
          <cell r="BB441">
            <v>31</v>
          </cell>
          <cell r="BC441">
            <v>48</v>
          </cell>
        </row>
        <row r="442">
          <cell r="B442">
            <v>4</v>
          </cell>
          <cell r="G442">
            <v>48</v>
          </cell>
          <cell r="H442" t="str">
            <v>F</v>
          </cell>
          <cell r="P442">
            <v>454.09909090000002</v>
          </cell>
          <cell r="R442">
            <v>7.4</v>
          </cell>
          <cell r="S442">
            <v>17.600000000000001</v>
          </cell>
          <cell r="AD442">
            <v>850.02</v>
          </cell>
          <cell r="AG442">
            <v>52.14</v>
          </cell>
          <cell r="AI442">
            <v>185.14</v>
          </cell>
          <cell r="AJ442">
            <v>6.6</v>
          </cell>
          <cell r="AK442">
            <v>18.399999999999999</v>
          </cell>
          <cell r="BB442">
            <v>48</v>
          </cell>
          <cell r="BC442">
            <v>66</v>
          </cell>
        </row>
        <row r="443">
          <cell r="B443">
            <v>4</v>
          </cell>
          <cell r="G443">
            <v>31</v>
          </cell>
          <cell r="H443" t="str">
            <v>F</v>
          </cell>
          <cell r="P443">
            <v>466.87818179999999</v>
          </cell>
          <cell r="R443">
            <v>7.6</v>
          </cell>
          <cell r="S443">
            <v>17.399999999999999</v>
          </cell>
          <cell r="AD443">
            <v>1264.58</v>
          </cell>
          <cell r="AG443">
            <v>77.55</v>
          </cell>
          <cell r="AI443">
            <v>274.01</v>
          </cell>
          <cell r="AJ443">
            <v>7.6</v>
          </cell>
          <cell r="AK443">
            <v>17.399999999999999</v>
          </cell>
          <cell r="BB443">
            <v>31</v>
          </cell>
          <cell r="BC443">
            <v>48</v>
          </cell>
        </row>
        <row r="444">
          <cell r="B444">
            <v>4</v>
          </cell>
          <cell r="G444">
            <v>27</v>
          </cell>
          <cell r="H444" t="str">
            <v>F</v>
          </cell>
          <cell r="P444">
            <v>469.34545450000002</v>
          </cell>
          <cell r="R444">
            <v>7.6</v>
          </cell>
          <cell r="S444">
            <v>17.399999999999999</v>
          </cell>
          <cell r="AD444">
            <v>1249.06</v>
          </cell>
          <cell r="AG444">
            <v>76.61</v>
          </cell>
          <cell r="AI444">
            <v>277.16000000000003</v>
          </cell>
          <cell r="AJ444">
            <v>7.6</v>
          </cell>
          <cell r="AK444">
            <v>17.399999999999999</v>
          </cell>
          <cell r="BB444">
            <v>30</v>
          </cell>
          <cell r="BC444">
            <v>44</v>
          </cell>
        </row>
        <row r="445">
          <cell r="B445">
            <v>4</v>
          </cell>
          <cell r="G445">
            <v>51</v>
          </cell>
          <cell r="H445" t="str">
            <v>F</v>
          </cell>
          <cell r="P445">
            <v>470.70454549999999</v>
          </cell>
          <cell r="R445">
            <v>7.6</v>
          </cell>
          <cell r="S445">
            <v>17.399999999999999</v>
          </cell>
          <cell r="AD445">
            <v>760.57</v>
          </cell>
          <cell r="AG445">
            <v>46.65</v>
          </cell>
          <cell r="AI445">
            <v>171.36</v>
          </cell>
          <cell r="AJ445">
            <v>7.6</v>
          </cell>
          <cell r="AK445">
            <v>17.399999999999999</v>
          </cell>
          <cell r="BB445">
            <v>51</v>
          </cell>
          <cell r="BC445">
            <v>68</v>
          </cell>
        </row>
        <row r="446">
          <cell r="B446">
            <v>4</v>
          </cell>
          <cell r="G446">
            <v>52</v>
          </cell>
          <cell r="H446" t="str">
            <v>F</v>
          </cell>
          <cell r="P446">
            <v>427.1772727</v>
          </cell>
          <cell r="R446">
            <v>7.6</v>
          </cell>
          <cell r="S446">
            <v>17.399999999999999</v>
          </cell>
          <cell r="AD446">
            <v>590.91999999999996</v>
          </cell>
          <cell r="AG446">
            <v>36.25</v>
          </cell>
          <cell r="AI446">
            <v>135.34</v>
          </cell>
          <cell r="AJ446">
            <v>7.6</v>
          </cell>
          <cell r="AK446">
            <v>17.399999999999999</v>
          </cell>
          <cell r="BB446">
            <v>52</v>
          </cell>
          <cell r="BC446">
            <v>69</v>
          </cell>
        </row>
        <row r="447">
          <cell r="B447">
            <v>4</v>
          </cell>
          <cell r="G447">
            <v>52</v>
          </cell>
          <cell r="H447" t="str">
            <v>F</v>
          </cell>
          <cell r="P447">
            <v>450.06272730000001</v>
          </cell>
          <cell r="R447">
            <v>7.6</v>
          </cell>
          <cell r="S447">
            <v>17.399999999999999</v>
          </cell>
          <cell r="AD447">
            <v>616.01</v>
          </cell>
          <cell r="AG447">
            <v>37.78</v>
          </cell>
          <cell r="AI447">
            <v>140.84</v>
          </cell>
          <cell r="AJ447">
            <v>7.6</v>
          </cell>
          <cell r="AK447">
            <v>17.399999999999999</v>
          </cell>
          <cell r="BB447">
            <v>52</v>
          </cell>
          <cell r="BC447">
            <v>69</v>
          </cell>
        </row>
        <row r="448">
          <cell r="B448">
            <v>4</v>
          </cell>
          <cell r="G448">
            <v>34</v>
          </cell>
          <cell r="H448" t="str">
            <v>F</v>
          </cell>
          <cell r="P448">
            <v>451.10363640000003</v>
          </cell>
          <cell r="R448">
            <v>6.4</v>
          </cell>
          <cell r="S448">
            <v>18.600000000000001</v>
          </cell>
          <cell r="AD448">
            <v>951.25</v>
          </cell>
          <cell r="AG448">
            <v>58.34</v>
          </cell>
          <cell r="AI448">
            <v>222.7</v>
          </cell>
          <cell r="AJ448">
            <v>5.7</v>
          </cell>
          <cell r="AK448">
            <v>19.3</v>
          </cell>
          <cell r="BB448">
            <v>34</v>
          </cell>
          <cell r="BC448">
            <v>53</v>
          </cell>
        </row>
        <row r="449">
          <cell r="B449">
            <v>4</v>
          </cell>
          <cell r="G449">
            <v>33</v>
          </cell>
          <cell r="H449" t="str">
            <v>F</v>
          </cell>
          <cell r="P449">
            <v>514.97</v>
          </cell>
          <cell r="R449">
            <v>7.7</v>
          </cell>
          <cell r="S449">
            <v>17.3</v>
          </cell>
          <cell r="AD449">
            <v>1345.68</v>
          </cell>
          <cell r="AG449">
            <v>82.53</v>
          </cell>
          <cell r="AI449">
            <v>288.44</v>
          </cell>
          <cell r="AJ449">
            <v>7.7</v>
          </cell>
          <cell r="AK449">
            <v>17.3</v>
          </cell>
          <cell r="BB449">
            <v>33</v>
          </cell>
          <cell r="BC449">
            <v>50</v>
          </cell>
        </row>
        <row r="450">
          <cell r="B450">
            <v>4</v>
          </cell>
          <cell r="G450">
            <v>51</v>
          </cell>
          <cell r="H450" t="str">
            <v>F</v>
          </cell>
          <cell r="P450">
            <v>502.73272730000002</v>
          </cell>
          <cell r="R450">
            <v>7.7</v>
          </cell>
          <cell r="S450">
            <v>17.3</v>
          </cell>
          <cell r="AD450">
            <v>804.6</v>
          </cell>
          <cell r="AG450">
            <v>49.35</v>
          </cell>
          <cell r="AI450">
            <v>180.94</v>
          </cell>
          <cell r="AJ450">
            <v>7.7</v>
          </cell>
          <cell r="AK450">
            <v>17.3</v>
          </cell>
          <cell r="BB450">
            <v>51</v>
          </cell>
          <cell r="BC450">
            <v>68</v>
          </cell>
        </row>
        <row r="451">
          <cell r="B451">
            <v>4</v>
          </cell>
          <cell r="G451">
            <v>42</v>
          </cell>
          <cell r="H451" t="str">
            <v>F</v>
          </cell>
          <cell r="P451">
            <v>477.62454550000001</v>
          </cell>
          <cell r="R451">
            <v>7.7</v>
          </cell>
          <cell r="S451">
            <v>17.3</v>
          </cell>
          <cell r="AD451">
            <v>1120.42</v>
          </cell>
          <cell r="AG451">
            <v>68.72</v>
          </cell>
          <cell r="AI451">
            <v>237.8</v>
          </cell>
          <cell r="AJ451">
            <v>7.7</v>
          </cell>
          <cell r="AK451">
            <v>17.3</v>
          </cell>
          <cell r="BB451">
            <v>42</v>
          </cell>
          <cell r="BC451">
            <v>59</v>
          </cell>
        </row>
        <row r="452">
          <cell r="B452">
            <v>4</v>
          </cell>
          <cell r="G452">
            <v>31</v>
          </cell>
          <cell r="H452" t="str">
            <v>F</v>
          </cell>
          <cell r="P452">
            <v>474.1772727</v>
          </cell>
          <cell r="R452">
            <v>7.7</v>
          </cell>
          <cell r="S452">
            <v>17.3</v>
          </cell>
          <cell r="AD452">
            <v>1280.3599999999999</v>
          </cell>
          <cell r="AG452">
            <v>78.53</v>
          </cell>
          <cell r="AI452">
            <v>277.52</v>
          </cell>
          <cell r="AJ452">
            <v>7.7</v>
          </cell>
          <cell r="AK452">
            <v>17.3</v>
          </cell>
          <cell r="BB452">
            <v>31</v>
          </cell>
          <cell r="BC452">
            <v>48</v>
          </cell>
        </row>
        <row r="453">
          <cell r="B453">
            <v>4</v>
          </cell>
          <cell r="G453">
            <v>35</v>
          </cell>
          <cell r="H453" t="str">
            <v>F</v>
          </cell>
          <cell r="P453">
            <v>511.0018182</v>
          </cell>
          <cell r="R453">
            <v>7.7</v>
          </cell>
          <cell r="S453">
            <v>17.3</v>
          </cell>
          <cell r="AD453">
            <v>1328.11</v>
          </cell>
          <cell r="AG453">
            <v>81.45</v>
          </cell>
          <cell r="AI453">
            <v>282.91000000000003</v>
          </cell>
          <cell r="AJ453">
            <v>7.7</v>
          </cell>
          <cell r="AK453">
            <v>17.3</v>
          </cell>
          <cell r="BB453">
            <v>35</v>
          </cell>
          <cell r="BC453">
            <v>52</v>
          </cell>
        </row>
        <row r="454">
          <cell r="B454">
            <v>4</v>
          </cell>
          <cell r="G454">
            <v>32</v>
          </cell>
          <cell r="H454" t="str">
            <v>F</v>
          </cell>
          <cell r="P454">
            <v>409.50909089999999</v>
          </cell>
          <cell r="R454">
            <v>7.7</v>
          </cell>
          <cell r="S454">
            <v>17.3</v>
          </cell>
          <cell r="AD454">
            <v>1176.04</v>
          </cell>
          <cell r="AG454">
            <v>72.13</v>
          </cell>
          <cell r="AI454">
            <v>255.22</v>
          </cell>
          <cell r="AJ454">
            <v>7.7</v>
          </cell>
          <cell r="AK454">
            <v>17.3</v>
          </cell>
          <cell r="BB454">
            <v>32</v>
          </cell>
          <cell r="BC454">
            <v>49</v>
          </cell>
        </row>
        <row r="455">
          <cell r="B455">
            <v>4</v>
          </cell>
          <cell r="G455">
            <v>31</v>
          </cell>
          <cell r="H455" t="str">
            <v>F</v>
          </cell>
          <cell r="P455">
            <v>819.74272729999996</v>
          </cell>
          <cell r="R455">
            <v>7.7</v>
          </cell>
          <cell r="S455">
            <v>17.3</v>
          </cell>
          <cell r="AD455">
            <v>1831.54</v>
          </cell>
          <cell r="AG455">
            <v>112.33</v>
          </cell>
          <cell r="AI455">
            <v>388.92</v>
          </cell>
          <cell r="AJ455">
            <v>7.7</v>
          </cell>
          <cell r="AK455">
            <v>17.3</v>
          </cell>
          <cell r="BB455">
            <v>31</v>
          </cell>
          <cell r="BC455">
            <v>48</v>
          </cell>
        </row>
        <row r="456">
          <cell r="B456">
            <v>4</v>
          </cell>
          <cell r="G456">
            <v>32</v>
          </cell>
          <cell r="H456" t="str">
            <v>F</v>
          </cell>
          <cell r="P456">
            <v>413.64636359999997</v>
          </cell>
          <cell r="R456">
            <v>7.7</v>
          </cell>
          <cell r="S456">
            <v>17.3</v>
          </cell>
          <cell r="AD456">
            <v>1182.6099999999999</v>
          </cell>
          <cell r="AG456">
            <v>72.53</v>
          </cell>
          <cell r="AI456">
            <v>256.67</v>
          </cell>
          <cell r="AJ456">
            <v>7.7</v>
          </cell>
          <cell r="AK456">
            <v>17.3</v>
          </cell>
          <cell r="BB456">
            <v>32</v>
          </cell>
          <cell r="BC456">
            <v>49</v>
          </cell>
        </row>
        <row r="457">
          <cell r="B457">
            <v>4</v>
          </cell>
          <cell r="G457">
            <v>27</v>
          </cell>
          <cell r="H457" t="str">
            <v>F</v>
          </cell>
          <cell r="P457">
            <v>460.59909090000002</v>
          </cell>
          <cell r="R457">
            <v>7.7</v>
          </cell>
          <cell r="S457">
            <v>17.3</v>
          </cell>
          <cell r="AD457">
            <v>1240.1199999999999</v>
          </cell>
          <cell r="AG457">
            <v>76.06</v>
          </cell>
          <cell r="AI457">
            <v>275.52999999999997</v>
          </cell>
          <cell r="AJ457">
            <v>7.7</v>
          </cell>
          <cell r="AK457">
            <v>17.3</v>
          </cell>
          <cell r="BB457">
            <v>30</v>
          </cell>
          <cell r="BC457">
            <v>44</v>
          </cell>
        </row>
        <row r="458">
          <cell r="B458">
            <v>4</v>
          </cell>
          <cell r="G458">
            <v>46</v>
          </cell>
          <cell r="H458" t="str">
            <v>F</v>
          </cell>
          <cell r="P458">
            <v>463.1781818</v>
          </cell>
          <cell r="R458">
            <v>7.7</v>
          </cell>
          <cell r="S458">
            <v>17.3</v>
          </cell>
          <cell r="AD458">
            <v>1007.79</v>
          </cell>
          <cell r="AG458">
            <v>61.81</v>
          </cell>
          <cell r="AI458">
            <v>216.98</v>
          </cell>
          <cell r="AJ458">
            <v>7.7</v>
          </cell>
          <cell r="AK458">
            <v>17.3</v>
          </cell>
          <cell r="BB458">
            <v>46</v>
          </cell>
          <cell r="BC458">
            <v>63</v>
          </cell>
        </row>
        <row r="459">
          <cell r="B459">
            <v>4</v>
          </cell>
          <cell r="G459">
            <v>31</v>
          </cell>
          <cell r="H459" t="str">
            <v>F</v>
          </cell>
          <cell r="P459">
            <v>452.04545450000001</v>
          </cell>
          <cell r="R459">
            <v>7.7</v>
          </cell>
          <cell r="S459">
            <v>17.3</v>
          </cell>
          <cell r="AD459">
            <v>1245.1600000000001</v>
          </cell>
          <cell r="AG459">
            <v>76.37</v>
          </cell>
          <cell r="AI459">
            <v>270.12</v>
          </cell>
          <cell r="AJ459">
            <v>7.7</v>
          </cell>
          <cell r="AK459">
            <v>17.3</v>
          </cell>
          <cell r="BB459">
            <v>31</v>
          </cell>
          <cell r="BC459">
            <v>48</v>
          </cell>
        </row>
        <row r="460">
          <cell r="B460">
            <v>4</v>
          </cell>
          <cell r="G460">
            <v>50</v>
          </cell>
          <cell r="H460" t="str">
            <v>F</v>
          </cell>
          <cell r="P460">
            <v>424.55</v>
          </cell>
          <cell r="R460">
            <v>7.7</v>
          </cell>
          <cell r="S460">
            <v>17.3</v>
          </cell>
          <cell r="AD460">
            <v>806.98</v>
          </cell>
          <cell r="AG460">
            <v>49.49</v>
          </cell>
          <cell r="AI460">
            <v>180.06</v>
          </cell>
          <cell r="AJ460">
            <v>7.7</v>
          </cell>
          <cell r="AK460">
            <v>17.3</v>
          </cell>
          <cell r="BB460">
            <v>50</v>
          </cell>
          <cell r="BC460">
            <v>67</v>
          </cell>
        </row>
        <row r="461">
          <cell r="B461">
            <v>4</v>
          </cell>
          <cell r="G461">
            <v>31</v>
          </cell>
          <cell r="H461" t="str">
            <v>F</v>
          </cell>
          <cell r="P461">
            <v>479.59</v>
          </cell>
          <cell r="R461">
            <v>7.7</v>
          </cell>
          <cell r="S461">
            <v>17.3</v>
          </cell>
          <cell r="AD461">
            <v>1289.02</v>
          </cell>
          <cell r="AG461">
            <v>79.06</v>
          </cell>
          <cell r="AI461">
            <v>279.17</v>
          </cell>
          <cell r="AJ461">
            <v>7.7</v>
          </cell>
          <cell r="AK461">
            <v>17.3</v>
          </cell>
          <cell r="BB461">
            <v>31</v>
          </cell>
          <cell r="BC461">
            <v>48</v>
          </cell>
        </row>
        <row r="462">
          <cell r="B462">
            <v>4</v>
          </cell>
          <cell r="G462">
            <v>35</v>
          </cell>
          <cell r="H462" t="str">
            <v>F</v>
          </cell>
          <cell r="P462">
            <v>446.36181820000002</v>
          </cell>
          <cell r="R462">
            <v>7.7</v>
          </cell>
          <cell r="S462">
            <v>17.3</v>
          </cell>
          <cell r="AD462">
            <v>1219.7</v>
          </cell>
          <cell r="AG462">
            <v>74.8</v>
          </cell>
          <cell r="AI462">
            <v>261.04000000000002</v>
          </cell>
          <cell r="AJ462">
            <v>7.7</v>
          </cell>
          <cell r="AK462">
            <v>17.3</v>
          </cell>
          <cell r="BB462">
            <v>35</v>
          </cell>
          <cell r="BC462">
            <v>52</v>
          </cell>
        </row>
        <row r="463">
          <cell r="B463">
            <v>4</v>
          </cell>
          <cell r="G463">
            <v>41</v>
          </cell>
          <cell r="H463" t="str">
            <v>F</v>
          </cell>
          <cell r="P463">
            <v>464.31909089999999</v>
          </cell>
          <cell r="R463">
            <v>7.7</v>
          </cell>
          <cell r="S463">
            <v>17.3</v>
          </cell>
          <cell r="AD463">
            <v>1134.0999999999999</v>
          </cell>
          <cell r="AG463">
            <v>69.56</v>
          </cell>
          <cell r="AI463">
            <v>240.46</v>
          </cell>
          <cell r="AJ463">
            <v>7.7</v>
          </cell>
          <cell r="AK463">
            <v>17.3</v>
          </cell>
          <cell r="BB463">
            <v>41</v>
          </cell>
          <cell r="BC463">
            <v>58</v>
          </cell>
        </row>
        <row r="464">
          <cell r="B464">
            <v>4</v>
          </cell>
          <cell r="G464">
            <v>39</v>
          </cell>
          <cell r="H464" t="str">
            <v>F</v>
          </cell>
          <cell r="P464">
            <v>405.92</v>
          </cell>
          <cell r="R464">
            <v>7.7</v>
          </cell>
          <cell r="S464">
            <v>17.3</v>
          </cell>
          <cell r="AD464">
            <v>1089.08</v>
          </cell>
          <cell r="AG464">
            <v>66.790000000000006</v>
          </cell>
          <cell r="AI464">
            <v>232.25</v>
          </cell>
          <cell r="AJ464">
            <v>7.7</v>
          </cell>
          <cell r="AK464">
            <v>17.3</v>
          </cell>
          <cell r="BB464">
            <v>39</v>
          </cell>
          <cell r="BC464">
            <v>56</v>
          </cell>
        </row>
        <row r="465">
          <cell r="B465">
            <v>4</v>
          </cell>
          <cell r="G465">
            <v>42</v>
          </cell>
          <cell r="H465" t="str">
            <v>F</v>
          </cell>
          <cell r="P465">
            <v>433.62545449999999</v>
          </cell>
          <cell r="R465">
            <v>7.7</v>
          </cell>
          <cell r="S465">
            <v>17.3</v>
          </cell>
          <cell r="AD465">
            <v>1047.57</v>
          </cell>
          <cell r="AG465">
            <v>64.25</v>
          </cell>
          <cell r="AI465">
            <v>222.93</v>
          </cell>
          <cell r="AJ465">
            <v>7.7</v>
          </cell>
          <cell r="AK465">
            <v>17.3</v>
          </cell>
          <cell r="BB465">
            <v>42</v>
          </cell>
          <cell r="BC465">
            <v>59</v>
          </cell>
        </row>
        <row r="466">
          <cell r="B466">
            <v>4</v>
          </cell>
          <cell r="G466">
            <v>50</v>
          </cell>
          <cell r="H466" t="str">
            <v>F</v>
          </cell>
          <cell r="P466">
            <v>1165.7236359999999</v>
          </cell>
          <cell r="R466">
            <v>7.7</v>
          </cell>
          <cell r="S466">
            <v>17.3</v>
          </cell>
          <cell r="AD466">
            <v>1894.2</v>
          </cell>
          <cell r="AG466">
            <v>116.17</v>
          </cell>
          <cell r="AI466">
            <v>413.68</v>
          </cell>
          <cell r="AJ466">
            <v>7.7</v>
          </cell>
          <cell r="AK466">
            <v>17.3</v>
          </cell>
          <cell r="BB466">
            <v>50</v>
          </cell>
          <cell r="BC466">
            <v>67</v>
          </cell>
        </row>
        <row r="467">
          <cell r="B467">
            <v>4</v>
          </cell>
          <cell r="G467">
            <v>54</v>
          </cell>
          <cell r="H467" t="str">
            <v>F</v>
          </cell>
          <cell r="P467">
            <v>492.07</v>
          </cell>
          <cell r="R467">
            <v>7.7</v>
          </cell>
          <cell r="S467">
            <v>17.3</v>
          </cell>
          <cell r="AD467">
            <v>449.17</v>
          </cell>
          <cell r="AG467">
            <v>27.55</v>
          </cell>
          <cell r="AI467">
            <v>106.15</v>
          </cell>
          <cell r="AJ467">
            <v>7.7</v>
          </cell>
          <cell r="AK467">
            <v>17.3</v>
          </cell>
          <cell r="BB467">
            <v>54</v>
          </cell>
          <cell r="BC467">
            <v>70</v>
          </cell>
        </row>
        <row r="468">
          <cell r="B468">
            <v>4</v>
          </cell>
          <cell r="G468">
            <v>48</v>
          </cell>
          <cell r="H468" t="str">
            <v>F</v>
          </cell>
          <cell r="P468">
            <v>460.01636359999998</v>
          </cell>
          <cell r="R468">
            <v>7.7</v>
          </cell>
          <cell r="S468">
            <v>17.3</v>
          </cell>
          <cell r="AD468">
            <v>951.35</v>
          </cell>
          <cell r="AG468">
            <v>58.35</v>
          </cell>
          <cell r="AI468">
            <v>207.55</v>
          </cell>
          <cell r="AJ468">
            <v>7.7</v>
          </cell>
          <cell r="AK468">
            <v>17.3</v>
          </cell>
          <cell r="BB468">
            <v>48</v>
          </cell>
          <cell r="BC468">
            <v>65</v>
          </cell>
        </row>
        <row r="469">
          <cell r="B469">
            <v>4</v>
          </cell>
          <cell r="G469">
            <v>36</v>
          </cell>
          <cell r="H469" t="str">
            <v>F</v>
          </cell>
          <cell r="P469">
            <v>405.92</v>
          </cell>
          <cell r="R469">
            <v>7.7</v>
          </cell>
          <cell r="S469">
            <v>17.3</v>
          </cell>
          <cell r="AD469">
            <v>1140.3499999999999</v>
          </cell>
          <cell r="AG469">
            <v>69.94</v>
          </cell>
          <cell r="AI469">
            <v>244.57</v>
          </cell>
          <cell r="AJ469">
            <v>7.7</v>
          </cell>
          <cell r="AK469">
            <v>17.3</v>
          </cell>
          <cell r="BB469">
            <v>36</v>
          </cell>
          <cell r="BC469">
            <v>53</v>
          </cell>
        </row>
        <row r="470">
          <cell r="B470">
            <v>4</v>
          </cell>
          <cell r="G470">
            <v>52</v>
          </cell>
          <cell r="H470" t="str">
            <v>F</v>
          </cell>
          <cell r="P470">
            <v>470.66727270000001</v>
          </cell>
          <cell r="R470">
            <v>7.7</v>
          </cell>
          <cell r="S470">
            <v>17.3</v>
          </cell>
          <cell r="AD470">
            <v>640.70000000000005</v>
          </cell>
          <cell r="AG470">
            <v>39.299999999999997</v>
          </cell>
          <cell r="AI470">
            <v>146.34</v>
          </cell>
          <cell r="AJ470">
            <v>7.7</v>
          </cell>
          <cell r="AK470">
            <v>17.3</v>
          </cell>
          <cell r="BB470">
            <v>52</v>
          </cell>
          <cell r="BC470">
            <v>69</v>
          </cell>
        </row>
        <row r="471">
          <cell r="B471">
            <v>4</v>
          </cell>
          <cell r="G471">
            <v>39</v>
          </cell>
          <cell r="H471" t="str">
            <v>F</v>
          </cell>
          <cell r="P471">
            <v>505.0736364</v>
          </cell>
          <cell r="R471">
            <v>7.7</v>
          </cell>
          <cell r="S471">
            <v>17.3</v>
          </cell>
          <cell r="AD471">
            <v>1257.98</v>
          </cell>
          <cell r="AG471">
            <v>77.16</v>
          </cell>
          <cell r="AI471">
            <v>266.08999999999997</v>
          </cell>
          <cell r="AJ471">
            <v>7.7</v>
          </cell>
          <cell r="AK471">
            <v>17.3</v>
          </cell>
          <cell r="BB471">
            <v>39</v>
          </cell>
          <cell r="BC471">
            <v>56</v>
          </cell>
        </row>
        <row r="472">
          <cell r="B472">
            <v>4</v>
          </cell>
          <cell r="G472">
            <v>51</v>
          </cell>
          <cell r="H472" t="str">
            <v>F</v>
          </cell>
          <cell r="P472">
            <v>500.61272730000002</v>
          </cell>
          <cell r="R472">
            <v>7.6</v>
          </cell>
          <cell r="S472">
            <v>17.399999999999999</v>
          </cell>
          <cell r="AD472">
            <v>799.17</v>
          </cell>
          <cell r="AG472">
            <v>49.02</v>
          </cell>
          <cell r="AI472">
            <v>179.77</v>
          </cell>
          <cell r="AJ472">
            <v>6.6</v>
          </cell>
          <cell r="AK472">
            <v>18.399999999999999</v>
          </cell>
          <cell r="BB472">
            <v>51</v>
          </cell>
          <cell r="BC472">
            <v>68</v>
          </cell>
        </row>
        <row r="473">
          <cell r="B473">
            <v>4</v>
          </cell>
          <cell r="G473">
            <v>33</v>
          </cell>
          <cell r="H473" t="str">
            <v>F</v>
          </cell>
          <cell r="P473">
            <v>466.24181820000001</v>
          </cell>
          <cell r="R473">
            <v>7.7</v>
          </cell>
          <cell r="S473">
            <v>17.3</v>
          </cell>
          <cell r="AD473">
            <v>1265.6099999999999</v>
          </cell>
          <cell r="AG473">
            <v>77.62</v>
          </cell>
          <cell r="AI473">
            <v>272.23</v>
          </cell>
          <cell r="AJ473">
            <v>7.7</v>
          </cell>
          <cell r="AK473">
            <v>17.3</v>
          </cell>
          <cell r="BB473">
            <v>33</v>
          </cell>
          <cell r="BC473">
            <v>50</v>
          </cell>
        </row>
        <row r="474">
          <cell r="B474">
            <v>4</v>
          </cell>
          <cell r="G474">
            <v>45</v>
          </cell>
          <cell r="H474" t="str">
            <v>F</v>
          </cell>
          <cell r="P474">
            <v>454.25454550000001</v>
          </cell>
          <cell r="R474">
            <v>7.7</v>
          </cell>
          <cell r="S474">
            <v>17.3</v>
          </cell>
          <cell r="AD474">
            <v>1016.44</v>
          </cell>
          <cell r="AG474">
            <v>62.34</v>
          </cell>
          <cell r="AI474">
            <v>217.67</v>
          </cell>
          <cell r="AJ474">
            <v>7.7</v>
          </cell>
          <cell r="AK474">
            <v>17.3</v>
          </cell>
          <cell r="BB474">
            <v>45</v>
          </cell>
          <cell r="BC474">
            <v>62</v>
          </cell>
        </row>
        <row r="475">
          <cell r="B475">
            <v>4</v>
          </cell>
          <cell r="G475">
            <v>32</v>
          </cell>
          <cell r="H475" t="str">
            <v>F</v>
          </cell>
          <cell r="P475">
            <v>471.54</v>
          </cell>
          <cell r="R475">
            <v>7.7</v>
          </cell>
          <cell r="S475">
            <v>17.3</v>
          </cell>
          <cell r="AD475">
            <v>1276.4100000000001</v>
          </cell>
          <cell r="AG475">
            <v>78.28</v>
          </cell>
          <cell r="AI475">
            <v>275.54000000000002</v>
          </cell>
          <cell r="AJ475">
            <v>7.7</v>
          </cell>
          <cell r="AK475">
            <v>17.3</v>
          </cell>
          <cell r="BB475">
            <v>32</v>
          </cell>
          <cell r="BC475">
            <v>49</v>
          </cell>
        </row>
        <row r="476">
          <cell r="B476">
            <v>4</v>
          </cell>
          <cell r="G476">
            <v>30</v>
          </cell>
          <cell r="H476" t="str">
            <v>F</v>
          </cell>
          <cell r="P476">
            <v>420.13818179999998</v>
          </cell>
          <cell r="R476">
            <v>6.2</v>
          </cell>
          <cell r="S476">
            <v>18.8</v>
          </cell>
          <cell r="AD476">
            <v>923.9</v>
          </cell>
          <cell r="AG476">
            <v>56.67</v>
          </cell>
          <cell r="AI476">
            <v>220.12</v>
          </cell>
          <cell r="AJ476">
            <v>5</v>
          </cell>
          <cell r="AK476">
            <v>20</v>
          </cell>
          <cell r="BB476">
            <v>30</v>
          </cell>
          <cell r="BC476">
            <v>49</v>
          </cell>
        </row>
        <row r="477">
          <cell r="B477">
            <v>4</v>
          </cell>
          <cell r="G477">
            <v>44</v>
          </cell>
          <cell r="H477" t="str">
            <v>F</v>
          </cell>
          <cell r="P477">
            <v>439.71454549999999</v>
          </cell>
          <cell r="R477">
            <v>7.7</v>
          </cell>
          <cell r="S477">
            <v>17.3</v>
          </cell>
          <cell r="AD477">
            <v>1006.58</v>
          </cell>
          <cell r="AG477">
            <v>61.74</v>
          </cell>
          <cell r="AI477">
            <v>215.04</v>
          </cell>
          <cell r="AJ477">
            <v>7.7</v>
          </cell>
          <cell r="AK477">
            <v>17.3</v>
          </cell>
          <cell r="BB477">
            <v>44</v>
          </cell>
          <cell r="BC477">
            <v>61</v>
          </cell>
        </row>
        <row r="478">
          <cell r="B478">
            <v>4</v>
          </cell>
          <cell r="G478">
            <v>34</v>
          </cell>
          <cell r="H478" t="str">
            <v>F</v>
          </cell>
          <cell r="P478">
            <v>439.71636360000002</v>
          </cell>
          <cell r="R478">
            <v>7.7</v>
          </cell>
          <cell r="S478">
            <v>17.3</v>
          </cell>
          <cell r="AD478">
            <v>1216.4000000000001</v>
          </cell>
          <cell r="AG478">
            <v>74.599999999999994</v>
          </cell>
          <cell r="AI478">
            <v>261.49</v>
          </cell>
          <cell r="AJ478">
            <v>7.7</v>
          </cell>
          <cell r="AK478">
            <v>17.3</v>
          </cell>
          <cell r="BB478">
            <v>34</v>
          </cell>
          <cell r="BC478">
            <v>51</v>
          </cell>
        </row>
        <row r="479">
          <cell r="B479">
            <v>4</v>
          </cell>
          <cell r="G479">
            <v>33</v>
          </cell>
          <cell r="H479" t="str">
            <v>F</v>
          </cell>
          <cell r="P479">
            <v>426.16272729999997</v>
          </cell>
          <cell r="R479">
            <v>7.7</v>
          </cell>
          <cell r="S479">
            <v>17.3</v>
          </cell>
          <cell r="AD479">
            <v>1199.68</v>
          </cell>
          <cell r="AG479">
            <v>73.58</v>
          </cell>
          <cell r="AI479">
            <v>259.23</v>
          </cell>
          <cell r="AJ479">
            <v>7.7</v>
          </cell>
          <cell r="AK479">
            <v>17.3</v>
          </cell>
          <cell r="BB479">
            <v>33</v>
          </cell>
          <cell r="BC479">
            <v>50</v>
          </cell>
        </row>
        <row r="480">
          <cell r="B480">
            <v>4</v>
          </cell>
          <cell r="G480">
            <v>41</v>
          </cell>
          <cell r="H480" t="str">
            <v>F</v>
          </cell>
          <cell r="P480">
            <v>431.72090909999997</v>
          </cell>
          <cell r="R480">
            <v>7.7</v>
          </cell>
          <cell r="S480">
            <v>17.3</v>
          </cell>
          <cell r="AD480">
            <v>1079.19</v>
          </cell>
          <cell r="AG480">
            <v>66.19</v>
          </cell>
          <cell r="AI480">
            <v>229.41</v>
          </cell>
          <cell r="AJ480">
            <v>7.7</v>
          </cell>
          <cell r="AK480">
            <v>17.3</v>
          </cell>
          <cell r="BB480">
            <v>41</v>
          </cell>
          <cell r="BC480">
            <v>58</v>
          </cell>
        </row>
        <row r="481">
          <cell r="B481">
            <v>4</v>
          </cell>
          <cell r="G481">
            <v>27</v>
          </cell>
          <cell r="H481" t="str">
            <v>F</v>
          </cell>
          <cell r="P481">
            <v>477.40090909999998</v>
          </cell>
          <cell r="R481">
            <v>7.7</v>
          </cell>
          <cell r="S481">
            <v>17.3</v>
          </cell>
          <cell r="AD481">
            <v>1265.0899999999999</v>
          </cell>
          <cell r="AG481">
            <v>77.59</v>
          </cell>
          <cell r="AI481">
            <v>280.66000000000003</v>
          </cell>
          <cell r="AJ481">
            <v>7.7</v>
          </cell>
          <cell r="AK481">
            <v>17.3</v>
          </cell>
          <cell r="BB481">
            <v>30</v>
          </cell>
          <cell r="BC481">
            <v>44</v>
          </cell>
        </row>
        <row r="482">
          <cell r="B482">
            <v>4</v>
          </cell>
          <cell r="G482">
            <v>31</v>
          </cell>
          <cell r="H482" t="str">
            <v>F</v>
          </cell>
          <cell r="P482">
            <v>482.01909089999998</v>
          </cell>
          <cell r="R482">
            <v>7.7</v>
          </cell>
          <cell r="S482">
            <v>17.3</v>
          </cell>
          <cell r="AD482">
            <v>1292.92</v>
          </cell>
          <cell r="AG482">
            <v>79.290000000000006</v>
          </cell>
          <cell r="AI482">
            <v>279.88</v>
          </cell>
          <cell r="AJ482">
            <v>7.7</v>
          </cell>
          <cell r="AK482">
            <v>17.3</v>
          </cell>
          <cell r="BB482">
            <v>31</v>
          </cell>
          <cell r="BC482">
            <v>48</v>
          </cell>
        </row>
        <row r="483">
          <cell r="B483">
            <v>4</v>
          </cell>
          <cell r="G483">
            <v>45</v>
          </cell>
          <cell r="H483" t="str">
            <v>F</v>
          </cell>
          <cell r="P483">
            <v>453.21090909999998</v>
          </cell>
          <cell r="R483">
            <v>7.7</v>
          </cell>
          <cell r="S483">
            <v>17.3</v>
          </cell>
          <cell r="AD483">
            <v>1014.73</v>
          </cell>
          <cell r="AG483">
            <v>62.24</v>
          </cell>
          <cell r="AI483">
            <v>217.35</v>
          </cell>
          <cell r="AJ483">
            <v>7.7</v>
          </cell>
          <cell r="AK483">
            <v>17.3</v>
          </cell>
          <cell r="BB483">
            <v>45</v>
          </cell>
          <cell r="BC483">
            <v>62</v>
          </cell>
        </row>
        <row r="484">
          <cell r="B484">
            <v>4</v>
          </cell>
          <cell r="G484">
            <v>38</v>
          </cell>
          <cell r="H484" t="str">
            <v>F</v>
          </cell>
          <cell r="P484">
            <v>425.7636364</v>
          </cell>
          <cell r="R484">
            <v>7.7</v>
          </cell>
          <cell r="S484">
            <v>17.3</v>
          </cell>
          <cell r="AD484">
            <v>1143.25</v>
          </cell>
          <cell r="AG484">
            <v>70.12</v>
          </cell>
          <cell r="AI484">
            <v>243.77</v>
          </cell>
          <cell r="AJ484">
            <v>7.7</v>
          </cell>
          <cell r="AK484">
            <v>17.3</v>
          </cell>
          <cell r="BB484">
            <v>38</v>
          </cell>
          <cell r="BC484">
            <v>55</v>
          </cell>
        </row>
        <row r="485">
          <cell r="B485">
            <v>4</v>
          </cell>
          <cell r="G485">
            <v>31</v>
          </cell>
          <cell r="H485" t="str">
            <v>F</v>
          </cell>
          <cell r="P485">
            <v>421.5018182</v>
          </cell>
          <cell r="R485">
            <v>7.7</v>
          </cell>
          <cell r="S485">
            <v>17.3</v>
          </cell>
          <cell r="AD485">
            <v>1196.4100000000001</v>
          </cell>
          <cell r="AG485">
            <v>73.38</v>
          </cell>
          <cell r="AI485">
            <v>260.45999999999998</v>
          </cell>
          <cell r="AJ485">
            <v>7.7</v>
          </cell>
          <cell r="AK485">
            <v>17.3</v>
          </cell>
          <cell r="BB485">
            <v>31</v>
          </cell>
          <cell r="BC485">
            <v>48</v>
          </cell>
        </row>
        <row r="486">
          <cell r="B486">
            <v>4</v>
          </cell>
          <cell r="G486">
            <v>33</v>
          </cell>
          <cell r="H486" t="str">
            <v>F</v>
          </cell>
          <cell r="P486">
            <v>483.4990909</v>
          </cell>
          <cell r="R486">
            <v>7.7</v>
          </cell>
          <cell r="S486">
            <v>17.3</v>
          </cell>
          <cell r="AD486">
            <v>1293.92</v>
          </cell>
          <cell r="AG486">
            <v>79.36</v>
          </cell>
          <cell r="AI486">
            <v>277.99</v>
          </cell>
          <cell r="AJ486">
            <v>7.7</v>
          </cell>
          <cell r="AK486">
            <v>17.3</v>
          </cell>
          <cell r="BB486">
            <v>33</v>
          </cell>
          <cell r="BC486">
            <v>50</v>
          </cell>
        </row>
        <row r="487">
          <cell r="B487">
            <v>4</v>
          </cell>
          <cell r="G487">
            <v>52</v>
          </cell>
          <cell r="H487" t="str">
            <v>F</v>
          </cell>
          <cell r="P487">
            <v>486.54272730000002</v>
          </cell>
          <cell r="R487">
            <v>7.6</v>
          </cell>
          <cell r="S487">
            <v>17.399999999999999</v>
          </cell>
          <cell r="AD487">
            <v>655.98</v>
          </cell>
          <cell r="AG487">
            <v>40.229999999999997</v>
          </cell>
          <cell r="AI487">
            <v>149.68</v>
          </cell>
          <cell r="AJ487">
            <v>6.6</v>
          </cell>
          <cell r="AK487">
            <v>18.399999999999999</v>
          </cell>
          <cell r="BB487">
            <v>52</v>
          </cell>
          <cell r="BC487">
            <v>69</v>
          </cell>
        </row>
        <row r="488">
          <cell r="B488">
            <v>4</v>
          </cell>
          <cell r="G488">
            <v>33</v>
          </cell>
          <cell r="H488" t="str">
            <v>F</v>
          </cell>
          <cell r="P488">
            <v>429.38</v>
          </cell>
          <cell r="R488">
            <v>3</v>
          </cell>
          <cell r="S488">
            <v>22</v>
          </cell>
          <cell r="AD488">
            <v>413.18</v>
          </cell>
          <cell r="AG488">
            <v>25.34</v>
          </cell>
          <cell r="AI488">
            <v>146.72999999999999</v>
          </cell>
          <cell r="AJ488">
            <v>3</v>
          </cell>
          <cell r="AK488">
            <v>22</v>
          </cell>
          <cell r="BB488">
            <v>33</v>
          </cell>
          <cell r="BC488">
            <v>55</v>
          </cell>
        </row>
        <row r="489">
          <cell r="B489">
            <v>4</v>
          </cell>
          <cell r="G489">
            <v>44</v>
          </cell>
          <cell r="H489" t="str">
            <v>F</v>
          </cell>
          <cell r="P489">
            <v>448.7527273</v>
          </cell>
          <cell r="R489">
            <v>7.7</v>
          </cell>
          <cell r="S489">
            <v>17.3</v>
          </cell>
          <cell r="AD489">
            <v>1021.33</v>
          </cell>
          <cell r="AG489">
            <v>62.64</v>
          </cell>
          <cell r="AI489">
            <v>218.03</v>
          </cell>
          <cell r="AJ489">
            <v>7.7</v>
          </cell>
          <cell r="AK489">
            <v>17.3</v>
          </cell>
          <cell r="BB489">
            <v>44</v>
          </cell>
          <cell r="BC489">
            <v>61</v>
          </cell>
        </row>
        <row r="490">
          <cell r="B490">
            <v>4</v>
          </cell>
          <cell r="G490">
            <v>42</v>
          </cell>
          <cell r="H490" t="str">
            <v>F</v>
          </cell>
          <cell r="P490">
            <v>482.22545450000001</v>
          </cell>
          <cell r="R490">
            <v>7.7</v>
          </cell>
          <cell r="S490">
            <v>17.3</v>
          </cell>
          <cell r="AD490">
            <v>1128.03</v>
          </cell>
          <cell r="AG490">
            <v>69.19</v>
          </cell>
          <cell r="AI490">
            <v>239.26</v>
          </cell>
          <cell r="AJ490">
            <v>7.7</v>
          </cell>
          <cell r="AK490">
            <v>17.3</v>
          </cell>
          <cell r="BB490">
            <v>42</v>
          </cell>
          <cell r="BC490">
            <v>59</v>
          </cell>
        </row>
        <row r="491">
          <cell r="B491">
            <v>4</v>
          </cell>
          <cell r="G491">
            <v>31</v>
          </cell>
          <cell r="H491" t="str">
            <v>F</v>
          </cell>
          <cell r="P491">
            <v>479.79272730000002</v>
          </cell>
          <cell r="R491">
            <v>7.7</v>
          </cell>
          <cell r="S491">
            <v>17.3</v>
          </cell>
          <cell r="AD491">
            <v>1289.44</v>
          </cell>
          <cell r="AG491">
            <v>79.08</v>
          </cell>
          <cell r="AI491">
            <v>279.20999999999998</v>
          </cell>
          <cell r="AJ491">
            <v>7.7</v>
          </cell>
          <cell r="AK491">
            <v>17.3</v>
          </cell>
          <cell r="BB491">
            <v>31</v>
          </cell>
          <cell r="BC491">
            <v>48</v>
          </cell>
        </row>
        <row r="492">
          <cell r="B492">
            <v>4</v>
          </cell>
          <cell r="G492">
            <v>42</v>
          </cell>
          <cell r="H492" t="str">
            <v>F</v>
          </cell>
          <cell r="P492">
            <v>499.30181820000001</v>
          </cell>
          <cell r="R492">
            <v>7.7</v>
          </cell>
          <cell r="S492">
            <v>17.3</v>
          </cell>
          <cell r="AD492">
            <v>1156.3699999999999</v>
          </cell>
          <cell r="AG492">
            <v>70.930000000000007</v>
          </cell>
          <cell r="AI492">
            <v>244.92</v>
          </cell>
          <cell r="AJ492">
            <v>7.7</v>
          </cell>
          <cell r="AK492">
            <v>17.3</v>
          </cell>
          <cell r="BB492">
            <v>42</v>
          </cell>
          <cell r="BC492">
            <v>59</v>
          </cell>
        </row>
        <row r="493">
          <cell r="B493">
            <v>4</v>
          </cell>
          <cell r="G493">
            <v>38</v>
          </cell>
          <cell r="H493" t="str">
            <v>F</v>
          </cell>
          <cell r="P493">
            <v>460.24363640000001</v>
          </cell>
          <cell r="R493">
            <v>7.7</v>
          </cell>
          <cell r="S493">
            <v>17.3</v>
          </cell>
          <cell r="AD493">
            <v>1201.98</v>
          </cell>
          <cell r="AG493">
            <v>73.72</v>
          </cell>
          <cell r="AI493">
            <v>255.52</v>
          </cell>
          <cell r="AJ493">
            <v>7.7</v>
          </cell>
          <cell r="AK493">
            <v>17.3</v>
          </cell>
          <cell r="BB493">
            <v>38</v>
          </cell>
          <cell r="BC493">
            <v>55</v>
          </cell>
        </row>
        <row r="494">
          <cell r="B494">
            <v>4</v>
          </cell>
          <cell r="G494">
            <v>33</v>
          </cell>
          <cell r="H494" t="str">
            <v>F</v>
          </cell>
          <cell r="P494">
            <v>450.84181819999998</v>
          </cell>
          <cell r="R494">
            <v>7.7</v>
          </cell>
          <cell r="S494">
            <v>17.3</v>
          </cell>
          <cell r="AD494">
            <v>1240.28</v>
          </cell>
          <cell r="AG494">
            <v>76.069999999999993</v>
          </cell>
          <cell r="AI494">
            <v>267.33</v>
          </cell>
          <cell r="AJ494">
            <v>7.7</v>
          </cell>
          <cell r="AK494">
            <v>17.3</v>
          </cell>
          <cell r="BB494">
            <v>33</v>
          </cell>
          <cell r="BC494">
            <v>50</v>
          </cell>
        </row>
        <row r="495">
          <cell r="B495">
            <v>4</v>
          </cell>
          <cell r="G495">
            <v>45</v>
          </cell>
          <cell r="H495" t="str">
            <v>F</v>
          </cell>
          <cell r="P495">
            <v>415.76</v>
          </cell>
          <cell r="R495">
            <v>6.4</v>
          </cell>
          <cell r="S495">
            <v>18.600000000000001</v>
          </cell>
          <cell r="AD495">
            <v>698.69</v>
          </cell>
          <cell r="AG495">
            <v>42.85</v>
          </cell>
          <cell r="AI495">
            <v>163.55000000000001</v>
          </cell>
          <cell r="AJ495">
            <v>5</v>
          </cell>
          <cell r="AK495">
            <v>20</v>
          </cell>
          <cell r="BB495">
            <v>45</v>
          </cell>
          <cell r="BC495">
            <v>64</v>
          </cell>
        </row>
        <row r="496">
          <cell r="B496">
            <v>4</v>
          </cell>
          <cell r="G496">
            <v>31</v>
          </cell>
          <cell r="H496" t="str">
            <v>F</v>
          </cell>
          <cell r="P496">
            <v>435.80272730000002</v>
          </cell>
          <cell r="R496">
            <v>7.7</v>
          </cell>
          <cell r="S496">
            <v>17.3</v>
          </cell>
          <cell r="AD496">
            <v>1219.1500000000001</v>
          </cell>
          <cell r="AG496">
            <v>74.77</v>
          </cell>
          <cell r="AI496">
            <v>265.04000000000002</v>
          </cell>
          <cell r="AJ496">
            <v>7.7</v>
          </cell>
          <cell r="AK496">
            <v>17.3</v>
          </cell>
          <cell r="BB496">
            <v>31</v>
          </cell>
          <cell r="BC496">
            <v>48</v>
          </cell>
        </row>
        <row r="497">
          <cell r="B497">
            <v>4</v>
          </cell>
          <cell r="G497">
            <v>40</v>
          </cell>
          <cell r="H497" t="str">
            <v>F</v>
          </cell>
          <cell r="P497">
            <v>470.74363640000001</v>
          </cell>
          <cell r="R497">
            <v>7.8</v>
          </cell>
          <cell r="S497">
            <v>17.2</v>
          </cell>
          <cell r="AD497">
            <v>1178.45</v>
          </cell>
          <cell r="AG497">
            <v>72.28</v>
          </cell>
          <cell r="AI497">
            <v>249.9</v>
          </cell>
          <cell r="AJ497">
            <v>7.8</v>
          </cell>
          <cell r="AK497">
            <v>17.2</v>
          </cell>
          <cell r="BB497">
            <v>40</v>
          </cell>
          <cell r="BC497">
            <v>57</v>
          </cell>
        </row>
        <row r="498">
          <cell r="B498">
            <v>4</v>
          </cell>
          <cell r="G498">
            <v>51</v>
          </cell>
          <cell r="H498" t="str">
            <v>F</v>
          </cell>
          <cell r="P498">
            <v>423.44818179999999</v>
          </cell>
          <cell r="R498">
            <v>7.8</v>
          </cell>
          <cell r="S498">
            <v>17.2</v>
          </cell>
          <cell r="AD498">
            <v>704.28</v>
          </cell>
          <cell r="AG498">
            <v>43.2</v>
          </cell>
          <cell r="AI498">
            <v>159.15</v>
          </cell>
          <cell r="AJ498">
            <v>7.8</v>
          </cell>
          <cell r="AK498">
            <v>17.2</v>
          </cell>
          <cell r="BB498">
            <v>51</v>
          </cell>
          <cell r="BC498">
            <v>68</v>
          </cell>
        </row>
        <row r="499">
          <cell r="B499">
            <v>4</v>
          </cell>
          <cell r="G499">
            <v>39</v>
          </cell>
          <cell r="H499" t="str">
            <v>F</v>
          </cell>
          <cell r="P499">
            <v>477.52090909999998</v>
          </cell>
          <cell r="R499">
            <v>7.8</v>
          </cell>
          <cell r="S499">
            <v>17.2</v>
          </cell>
          <cell r="AD499">
            <v>1215.06</v>
          </cell>
          <cell r="AG499">
            <v>74.52</v>
          </cell>
          <cell r="AI499">
            <v>257.62</v>
          </cell>
          <cell r="AJ499">
            <v>7.8</v>
          </cell>
          <cell r="AK499">
            <v>17.2</v>
          </cell>
          <cell r="BB499">
            <v>39</v>
          </cell>
          <cell r="BC499">
            <v>56</v>
          </cell>
        </row>
        <row r="500">
          <cell r="B500">
            <v>4</v>
          </cell>
          <cell r="G500">
            <v>37</v>
          </cell>
          <cell r="H500" t="str">
            <v>F</v>
          </cell>
          <cell r="P500">
            <v>405.92</v>
          </cell>
          <cell r="R500">
            <v>7.8</v>
          </cell>
          <cell r="S500">
            <v>17.2</v>
          </cell>
          <cell r="AD500">
            <v>1129.98</v>
          </cell>
          <cell r="AG500">
            <v>69.3</v>
          </cell>
          <cell r="AI500">
            <v>241.72</v>
          </cell>
          <cell r="AJ500">
            <v>7.8</v>
          </cell>
          <cell r="AK500">
            <v>17.2</v>
          </cell>
          <cell r="BB500">
            <v>37</v>
          </cell>
          <cell r="BC500">
            <v>54</v>
          </cell>
        </row>
        <row r="501">
          <cell r="B501">
            <v>4</v>
          </cell>
          <cell r="G501">
            <v>46</v>
          </cell>
          <cell r="H501" t="str">
            <v>F</v>
          </cell>
          <cell r="P501">
            <v>560</v>
          </cell>
          <cell r="R501">
            <v>7.8</v>
          </cell>
          <cell r="S501">
            <v>17.2</v>
          </cell>
          <cell r="AD501">
            <v>1168.8800000000001</v>
          </cell>
          <cell r="AG501">
            <v>71.69</v>
          </cell>
          <cell r="AI501">
            <v>250.26</v>
          </cell>
          <cell r="AJ501">
            <v>7.8</v>
          </cell>
          <cell r="AK501">
            <v>17.2</v>
          </cell>
          <cell r="BB501">
            <v>46</v>
          </cell>
          <cell r="BC501">
            <v>63</v>
          </cell>
        </row>
        <row r="502">
          <cell r="B502">
            <v>4</v>
          </cell>
          <cell r="G502">
            <v>31</v>
          </cell>
          <cell r="H502" t="str">
            <v>F</v>
          </cell>
          <cell r="P502">
            <v>1150</v>
          </cell>
          <cell r="R502">
            <v>7.9</v>
          </cell>
          <cell r="S502">
            <v>17.100000000000001</v>
          </cell>
          <cell r="AD502">
            <v>2374.1</v>
          </cell>
          <cell r="AG502">
            <v>145.61000000000001</v>
          </cell>
          <cell r="AI502">
            <v>498.77</v>
          </cell>
          <cell r="AJ502">
            <v>7.9</v>
          </cell>
          <cell r="AK502">
            <v>17.100000000000001</v>
          </cell>
          <cell r="BB502">
            <v>31</v>
          </cell>
          <cell r="BC502">
            <v>48</v>
          </cell>
        </row>
        <row r="503">
          <cell r="B503">
            <v>4</v>
          </cell>
          <cell r="G503">
            <v>31</v>
          </cell>
          <cell r="H503" t="str">
            <v>F</v>
          </cell>
          <cell r="P503">
            <v>416.40909090000002</v>
          </cell>
          <cell r="R503">
            <v>9</v>
          </cell>
          <cell r="S503">
            <v>16</v>
          </cell>
          <cell r="AD503">
            <v>1608.37</v>
          </cell>
          <cell r="AG503">
            <v>98.65</v>
          </cell>
          <cell r="AI503">
            <v>305.10000000000002</v>
          </cell>
          <cell r="AJ503">
            <v>9</v>
          </cell>
          <cell r="AK503">
            <v>16</v>
          </cell>
          <cell r="BB503">
            <v>31</v>
          </cell>
          <cell r="BC503">
            <v>47</v>
          </cell>
        </row>
        <row r="504">
          <cell r="B504">
            <v>4</v>
          </cell>
          <cell r="G504">
            <v>36</v>
          </cell>
          <cell r="H504" t="str">
            <v>F</v>
          </cell>
          <cell r="P504">
            <v>572.00454549999995</v>
          </cell>
          <cell r="R504">
            <v>7.2</v>
          </cell>
          <cell r="S504">
            <v>17.8</v>
          </cell>
          <cell r="AD504">
            <v>1338.23</v>
          </cell>
          <cell r="AG504">
            <v>82.07</v>
          </cell>
          <cell r="AI504">
            <v>282.83</v>
          </cell>
          <cell r="AJ504">
            <v>5.7</v>
          </cell>
          <cell r="AK504">
            <v>19.3</v>
          </cell>
          <cell r="BB504">
            <v>36</v>
          </cell>
          <cell r="BC504">
            <v>54</v>
          </cell>
        </row>
        <row r="505">
          <cell r="B505">
            <v>4</v>
          </cell>
          <cell r="G505">
            <v>42</v>
          </cell>
          <cell r="H505" t="str">
            <v>F</v>
          </cell>
          <cell r="P505">
            <v>3104.6827269999999</v>
          </cell>
          <cell r="R505">
            <v>9.9</v>
          </cell>
          <cell r="S505">
            <v>15.1</v>
          </cell>
          <cell r="AD505">
            <v>8142.17</v>
          </cell>
          <cell r="AG505">
            <v>499.38</v>
          </cell>
          <cell r="AI505">
            <v>1436.4</v>
          </cell>
          <cell r="AJ505">
            <v>9.9</v>
          </cell>
          <cell r="AK505">
            <v>15.1</v>
          </cell>
          <cell r="BB505">
            <v>42</v>
          </cell>
          <cell r="BC505">
            <v>57</v>
          </cell>
        </row>
        <row r="506">
          <cell r="B506">
            <v>4</v>
          </cell>
          <cell r="G506">
            <v>34</v>
          </cell>
          <cell r="H506" t="str">
            <v>F</v>
          </cell>
          <cell r="P506">
            <v>411.20363639999999</v>
          </cell>
          <cell r="R506">
            <v>7.3</v>
          </cell>
          <cell r="S506">
            <v>17.7</v>
          </cell>
          <cell r="AD506">
            <v>1106.29</v>
          </cell>
          <cell r="AG506">
            <v>67.849999999999994</v>
          </cell>
          <cell r="AI506">
            <v>237.81</v>
          </cell>
          <cell r="AJ506">
            <v>3.3</v>
          </cell>
          <cell r="AK506">
            <v>21.7</v>
          </cell>
          <cell r="BB506">
            <v>34</v>
          </cell>
          <cell r="BC506">
            <v>52</v>
          </cell>
        </row>
        <row r="507">
          <cell r="B507">
            <v>4</v>
          </cell>
          <cell r="G507">
            <v>39</v>
          </cell>
          <cell r="H507" t="str">
            <v>F</v>
          </cell>
          <cell r="P507">
            <v>1409.620909</v>
          </cell>
          <cell r="R507">
            <v>9.9</v>
          </cell>
          <cell r="S507">
            <v>15.1</v>
          </cell>
          <cell r="AD507">
            <v>4080.13</v>
          </cell>
          <cell r="AG507">
            <v>250.25</v>
          </cell>
          <cell r="AI507">
            <v>726.13</v>
          </cell>
          <cell r="AJ507">
            <v>6.9</v>
          </cell>
          <cell r="AK507">
            <v>18.100000000000001</v>
          </cell>
          <cell r="BB507">
            <v>39</v>
          </cell>
          <cell r="BC507">
            <v>54</v>
          </cell>
        </row>
        <row r="508">
          <cell r="B508">
            <v>4</v>
          </cell>
          <cell r="G508">
            <v>43</v>
          </cell>
          <cell r="H508" t="str">
            <v>F</v>
          </cell>
          <cell r="P508">
            <v>445.29272730000002</v>
          </cell>
          <cell r="R508">
            <v>6.7</v>
          </cell>
          <cell r="S508">
            <v>18.3</v>
          </cell>
          <cell r="AD508">
            <v>829.06</v>
          </cell>
          <cell r="AG508">
            <v>50.84</v>
          </cell>
          <cell r="AI508">
            <v>192.91</v>
          </cell>
          <cell r="AJ508">
            <v>3</v>
          </cell>
          <cell r="AK508">
            <v>22</v>
          </cell>
          <cell r="BB508">
            <v>43</v>
          </cell>
          <cell r="BC508">
            <v>61</v>
          </cell>
        </row>
        <row r="509">
          <cell r="B509">
            <v>4</v>
          </cell>
          <cell r="G509">
            <v>47</v>
          </cell>
          <cell r="H509" t="str">
            <v>M</v>
          </cell>
          <cell r="P509">
            <v>600</v>
          </cell>
          <cell r="R509">
            <v>0.3</v>
          </cell>
          <cell r="S509">
            <v>24.7</v>
          </cell>
          <cell r="AD509">
            <v>43.42</v>
          </cell>
          <cell r="AG509">
            <v>2.66</v>
          </cell>
          <cell r="AI509">
            <v>51.62</v>
          </cell>
          <cell r="AJ509">
            <v>0.3</v>
          </cell>
          <cell r="AK509">
            <v>24.7</v>
          </cell>
          <cell r="BB509">
            <v>47</v>
          </cell>
          <cell r="BC509">
            <v>70</v>
          </cell>
        </row>
        <row r="510">
          <cell r="B510">
            <v>4</v>
          </cell>
          <cell r="G510">
            <v>57</v>
          </cell>
          <cell r="H510" t="str">
            <v>M</v>
          </cell>
          <cell r="P510">
            <v>750</v>
          </cell>
          <cell r="R510">
            <v>0.3</v>
          </cell>
          <cell r="S510">
            <v>24.7</v>
          </cell>
          <cell r="AD510">
            <v>1.27</v>
          </cell>
          <cell r="AG510">
            <v>0.08</v>
          </cell>
          <cell r="AI510">
            <v>1.56</v>
          </cell>
          <cell r="AJ510">
            <v>0.3</v>
          </cell>
          <cell r="AK510">
            <v>24.7</v>
          </cell>
          <cell r="BB510">
            <v>57</v>
          </cell>
          <cell r="BC510">
            <v>70</v>
          </cell>
        </row>
        <row r="511">
          <cell r="B511">
            <v>4</v>
          </cell>
          <cell r="G511">
            <v>37</v>
          </cell>
          <cell r="H511" t="str">
            <v>M</v>
          </cell>
          <cell r="P511">
            <v>477.9</v>
          </cell>
          <cell r="R511">
            <v>0.4</v>
          </cell>
          <cell r="S511">
            <v>24.6</v>
          </cell>
          <cell r="AD511">
            <v>85.64</v>
          </cell>
          <cell r="AG511">
            <v>5.25</v>
          </cell>
          <cell r="AI511">
            <v>101.37</v>
          </cell>
          <cell r="AJ511">
            <v>0.4</v>
          </cell>
          <cell r="AK511">
            <v>24.6</v>
          </cell>
          <cell r="BB511">
            <v>37</v>
          </cell>
          <cell r="BC511">
            <v>62</v>
          </cell>
        </row>
        <row r="512">
          <cell r="B512">
            <v>4</v>
          </cell>
          <cell r="G512">
            <v>39</v>
          </cell>
          <cell r="H512" t="str">
            <v>M</v>
          </cell>
          <cell r="P512">
            <v>2100</v>
          </cell>
          <cell r="R512">
            <v>0.4</v>
          </cell>
          <cell r="S512">
            <v>24.6</v>
          </cell>
          <cell r="AD512">
            <v>288.16000000000003</v>
          </cell>
          <cell r="AG512">
            <v>17.670000000000002</v>
          </cell>
          <cell r="AI512">
            <v>337.94</v>
          </cell>
          <cell r="AJ512">
            <v>0.4</v>
          </cell>
          <cell r="AK512">
            <v>24.6</v>
          </cell>
          <cell r="BB512">
            <v>39</v>
          </cell>
          <cell r="BC512">
            <v>64</v>
          </cell>
        </row>
        <row r="513">
          <cell r="B513">
            <v>4</v>
          </cell>
          <cell r="G513">
            <v>25</v>
          </cell>
          <cell r="H513" t="str">
            <v>M</v>
          </cell>
          <cell r="P513">
            <v>590</v>
          </cell>
          <cell r="R513">
            <v>0.4</v>
          </cell>
          <cell r="S513">
            <v>24.6</v>
          </cell>
          <cell r="AD513">
            <v>111.9</v>
          </cell>
          <cell r="AG513">
            <v>6.86</v>
          </cell>
          <cell r="AI513">
            <v>134.78</v>
          </cell>
          <cell r="AJ513">
            <v>0.4</v>
          </cell>
          <cell r="AK513">
            <v>24.6</v>
          </cell>
          <cell r="BB513">
            <v>30</v>
          </cell>
          <cell r="BC513">
            <v>50</v>
          </cell>
        </row>
        <row r="514">
          <cell r="B514">
            <v>4</v>
          </cell>
          <cell r="G514">
            <v>43</v>
          </cell>
          <cell r="H514" t="str">
            <v>M</v>
          </cell>
          <cell r="P514">
            <v>560</v>
          </cell>
          <cell r="R514">
            <v>0.4</v>
          </cell>
          <cell r="S514">
            <v>24.6</v>
          </cell>
          <cell r="AD514">
            <v>65.91</v>
          </cell>
          <cell r="AG514">
            <v>4.04</v>
          </cell>
          <cell r="AI514">
            <v>78.010000000000005</v>
          </cell>
          <cell r="AJ514">
            <v>0.4</v>
          </cell>
          <cell r="AK514">
            <v>24.6</v>
          </cell>
          <cell r="BB514">
            <v>43</v>
          </cell>
          <cell r="BC514">
            <v>68</v>
          </cell>
        </row>
        <row r="515">
          <cell r="B515">
            <v>4</v>
          </cell>
          <cell r="G515">
            <v>37</v>
          </cell>
          <cell r="H515" t="str">
            <v>M</v>
          </cell>
          <cell r="P515">
            <v>1350</v>
          </cell>
          <cell r="R515">
            <v>0.5</v>
          </cell>
          <cell r="S515">
            <v>24.5</v>
          </cell>
          <cell r="AD515">
            <v>202.18</v>
          </cell>
          <cell r="AG515">
            <v>12.4</v>
          </cell>
          <cell r="AI515">
            <v>237.41</v>
          </cell>
          <cell r="AJ515">
            <v>0.5</v>
          </cell>
          <cell r="AK515">
            <v>24.5</v>
          </cell>
          <cell r="BB515">
            <v>37</v>
          </cell>
          <cell r="BC515">
            <v>62</v>
          </cell>
        </row>
        <row r="516">
          <cell r="B516">
            <v>4</v>
          </cell>
          <cell r="G516">
            <v>28</v>
          </cell>
          <cell r="H516" t="str">
            <v>M</v>
          </cell>
          <cell r="P516">
            <v>1073.3290910000001</v>
          </cell>
          <cell r="R516">
            <v>0.9</v>
          </cell>
          <cell r="S516">
            <v>24.1</v>
          </cell>
          <cell r="AD516">
            <v>183.94</v>
          </cell>
          <cell r="AG516">
            <v>11.28</v>
          </cell>
          <cell r="AI516">
            <v>218.56</v>
          </cell>
          <cell r="AJ516">
            <v>0.9</v>
          </cell>
          <cell r="AK516">
            <v>24.1</v>
          </cell>
          <cell r="BB516">
            <v>30</v>
          </cell>
          <cell r="BC516">
            <v>52</v>
          </cell>
        </row>
        <row r="517">
          <cell r="B517">
            <v>4</v>
          </cell>
          <cell r="G517">
            <v>37</v>
          </cell>
          <cell r="H517" t="str">
            <v>M</v>
          </cell>
          <cell r="P517">
            <v>1086.1600000000001</v>
          </cell>
          <cell r="R517">
            <v>0.9</v>
          </cell>
          <cell r="S517">
            <v>24.1</v>
          </cell>
          <cell r="AD517">
            <v>176</v>
          </cell>
          <cell r="AG517">
            <v>10.8</v>
          </cell>
          <cell r="AI517">
            <v>207.04</v>
          </cell>
          <cell r="AJ517">
            <v>0.9</v>
          </cell>
          <cell r="AK517">
            <v>24.1</v>
          </cell>
          <cell r="BB517">
            <v>37</v>
          </cell>
          <cell r="BC517">
            <v>61</v>
          </cell>
        </row>
        <row r="518">
          <cell r="B518">
            <v>4</v>
          </cell>
          <cell r="G518">
            <v>46</v>
          </cell>
          <cell r="H518" t="str">
            <v>M</v>
          </cell>
          <cell r="P518">
            <v>423.23181820000002</v>
          </cell>
          <cell r="R518">
            <v>0.9</v>
          </cell>
          <cell r="S518">
            <v>24.1</v>
          </cell>
          <cell r="AD518">
            <v>45.33</v>
          </cell>
          <cell r="AG518">
            <v>2.78</v>
          </cell>
          <cell r="AI518">
            <v>53.96</v>
          </cell>
          <cell r="AJ518">
            <v>0.9</v>
          </cell>
          <cell r="AK518">
            <v>24.1</v>
          </cell>
          <cell r="BB518">
            <v>46</v>
          </cell>
          <cell r="BC518">
            <v>70</v>
          </cell>
        </row>
        <row r="519">
          <cell r="B519">
            <v>4</v>
          </cell>
          <cell r="G519">
            <v>51</v>
          </cell>
          <cell r="H519" t="str">
            <v>M</v>
          </cell>
          <cell r="P519">
            <v>432.18454550000001</v>
          </cell>
          <cell r="R519">
            <v>0.9</v>
          </cell>
          <cell r="S519">
            <v>24.1</v>
          </cell>
          <cell r="AD519">
            <v>11.47</v>
          </cell>
          <cell r="AG519">
            <v>0.7</v>
          </cell>
          <cell r="AI519">
            <v>13.81</v>
          </cell>
          <cell r="AJ519">
            <v>0.9</v>
          </cell>
          <cell r="AK519">
            <v>24.1</v>
          </cell>
          <cell r="BB519">
            <v>51</v>
          </cell>
          <cell r="BC519">
            <v>70</v>
          </cell>
        </row>
        <row r="520">
          <cell r="B520">
            <v>4</v>
          </cell>
          <cell r="G520">
            <v>19</v>
          </cell>
          <cell r="H520" t="str">
            <v>M</v>
          </cell>
          <cell r="P520">
            <v>355.59</v>
          </cell>
          <cell r="R520">
            <v>0.9</v>
          </cell>
          <cell r="S520">
            <v>24.1</v>
          </cell>
          <cell r="AD520">
            <v>90.84</v>
          </cell>
          <cell r="AG520">
            <v>5.57</v>
          </cell>
          <cell r="AI520">
            <v>108</v>
          </cell>
          <cell r="AJ520">
            <v>0.9</v>
          </cell>
          <cell r="AK520">
            <v>24.1</v>
          </cell>
          <cell r="BB520">
            <v>30</v>
          </cell>
          <cell r="BC520">
            <v>43</v>
          </cell>
        </row>
        <row r="521">
          <cell r="B521">
            <v>4</v>
          </cell>
          <cell r="G521">
            <v>43</v>
          </cell>
          <cell r="H521" t="str">
            <v>M</v>
          </cell>
          <cell r="P521">
            <v>408.46363639999998</v>
          </cell>
          <cell r="R521">
            <v>0.9</v>
          </cell>
          <cell r="S521">
            <v>24.1</v>
          </cell>
          <cell r="AD521">
            <v>59.26</v>
          </cell>
          <cell r="AG521">
            <v>3.64</v>
          </cell>
          <cell r="AI521">
            <v>70.36</v>
          </cell>
          <cell r="AJ521">
            <v>0.9</v>
          </cell>
          <cell r="AK521">
            <v>24.1</v>
          </cell>
          <cell r="BB521">
            <v>43</v>
          </cell>
          <cell r="BC521">
            <v>67</v>
          </cell>
        </row>
        <row r="522">
          <cell r="B522">
            <v>4</v>
          </cell>
          <cell r="G522">
            <v>26</v>
          </cell>
          <cell r="H522" t="str">
            <v>M</v>
          </cell>
          <cell r="P522">
            <v>1376.974545</v>
          </cell>
          <cell r="R522">
            <v>0.9</v>
          </cell>
          <cell r="S522">
            <v>24.1</v>
          </cell>
          <cell r="AD522">
            <v>221.67</v>
          </cell>
          <cell r="AG522">
            <v>13.6</v>
          </cell>
          <cell r="AI522">
            <v>264.14999999999998</v>
          </cell>
          <cell r="AJ522">
            <v>0.9</v>
          </cell>
          <cell r="AK522">
            <v>24.1</v>
          </cell>
          <cell r="BB522">
            <v>30</v>
          </cell>
          <cell r="BC522">
            <v>50</v>
          </cell>
        </row>
        <row r="523">
          <cell r="B523">
            <v>4</v>
          </cell>
          <cell r="G523">
            <v>46</v>
          </cell>
          <cell r="H523" t="str">
            <v>M</v>
          </cell>
          <cell r="P523">
            <v>413.18181820000001</v>
          </cell>
          <cell r="R523">
            <v>0.9</v>
          </cell>
          <cell r="S523">
            <v>24.1</v>
          </cell>
          <cell r="AD523">
            <v>44.47</v>
          </cell>
          <cell r="AG523">
            <v>2.73</v>
          </cell>
          <cell r="AI523">
            <v>52.95</v>
          </cell>
          <cell r="AJ523">
            <v>0.9</v>
          </cell>
          <cell r="AK523">
            <v>24.1</v>
          </cell>
          <cell r="BB523">
            <v>46</v>
          </cell>
          <cell r="BC523">
            <v>70</v>
          </cell>
        </row>
        <row r="524">
          <cell r="B524">
            <v>4</v>
          </cell>
          <cell r="G524">
            <v>30</v>
          </cell>
          <cell r="H524" t="str">
            <v>M</v>
          </cell>
          <cell r="P524">
            <v>355.59</v>
          </cell>
          <cell r="R524">
            <v>1.3</v>
          </cell>
          <cell r="S524">
            <v>23.7</v>
          </cell>
          <cell r="AD524">
            <v>172.27</v>
          </cell>
          <cell r="AG524">
            <v>10.57</v>
          </cell>
          <cell r="AI524">
            <v>108.9</v>
          </cell>
          <cell r="AJ524">
            <v>1.3</v>
          </cell>
          <cell r="AK524">
            <v>23.7</v>
          </cell>
          <cell r="BB524">
            <v>30</v>
          </cell>
          <cell r="BC524">
            <v>54</v>
          </cell>
        </row>
        <row r="525">
          <cell r="B525">
            <v>4</v>
          </cell>
          <cell r="G525">
            <v>26</v>
          </cell>
          <cell r="H525" t="str">
            <v>M</v>
          </cell>
          <cell r="P525">
            <v>1062.443636</v>
          </cell>
          <cell r="R525">
            <v>1.3</v>
          </cell>
          <cell r="S525">
            <v>23.7</v>
          </cell>
          <cell r="AD525">
            <v>365.27</v>
          </cell>
          <cell r="AG525">
            <v>22.4</v>
          </cell>
          <cell r="AI525">
            <v>232.38</v>
          </cell>
          <cell r="AJ525">
            <v>1.3</v>
          </cell>
          <cell r="AK525">
            <v>23.7</v>
          </cell>
          <cell r="BB525">
            <v>30</v>
          </cell>
          <cell r="BC525">
            <v>50</v>
          </cell>
        </row>
        <row r="526">
          <cell r="B526">
            <v>4</v>
          </cell>
          <cell r="G526">
            <v>36</v>
          </cell>
          <cell r="H526" t="str">
            <v>M</v>
          </cell>
          <cell r="P526">
            <v>457</v>
          </cell>
          <cell r="R526">
            <v>1.4</v>
          </cell>
          <cell r="S526">
            <v>23.6</v>
          </cell>
          <cell r="AD526">
            <v>181.62</v>
          </cell>
          <cell r="AG526">
            <v>11.14</v>
          </cell>
          <cell r="AI526">
            <v>113.29</v>
          </cell>
          <cell r="AJ526">
            <v>1.4</v>
          </cell>
          <cell r="AK526">
            <v>23.6</v>
          </cell>
          <cell r="BB526">
            <v>36</v>
          </cell>
          <cell r="BC526">
            <v>60</v>
          </cell>
        </row>
        <row r="527">
          <cell r="B527">
            <v>4</v>
          </cell>
          <cell r="G527">
            <v>22</v>
          </cell>
          <cell r="H527" t="str">
            <v>M</v>
          </cell>
          <cell r="P527">
            <v>375.9281818</v>
          </cell>
          <cell r="R527">
            <v>1.4</v>
          </cell>
          <cell r="S527">
            <v>23.6</v>
          </cell>
          <cell r="AD527">
            <v>183.04</v>
          </cell>
          <cell r="AG527">
            <v>11.23</v>
          </cell>
          <cell r="AI527">
            <v>113.35</v>
          </cell>
          <cell r="AJ527">
            <v>1.4</v>
          </cell>
          <cell r="AK527">
            <v>23.6</v>
          </cell>
          <cell r="BB527">
            <v>30</v>
          </cell>
          <cell r="BC527">
            <v>46</v>
          </cell>
        </row>
        <row r="528">
          <cell r="B528">
            <v>4</v>
          </cell>
          <cell r="G528">
            <v>34</v>
          </cell>
          <cell r="H528" t="str">
            <v>M</v>
          </cell>
          <cell r="P528">
            <v>425.21818180000002</v>
          </cell>
          <cell r="R528">
            <v>1.4</v>
          </cell>
          <cell r="S528">
            <v>23.6</v>
          </cell>
          <cell r="AD528">
            <v>182.13</v>
          </cell>
          <cell r="AG528">
            <v>11.17</v>
          </cell>
          <cell r="AI528">
            <v>113.99</v>
          </cell>
          <cell r="AJ528">
            <v>1.4</v>
          </cell>
          <cell r="AK528">
            <v>23.6</v>
          </cell>
          <cell r="BB528">
            <v>34</v>
          </cell>
          <cell r="BC528">
            <v>58</v>
          </cell>
        </row>
        <row r="529">
          <cell r="B529">
            <v>4</v>
          </cell>
          <cell r="G529">
            <v>23</v>
          </cell>
          <cell r="H529" t="str">
            <v>M</v>
          </cell>
          <cell r="P529">
            <v>354</v>
          </cell>
          <cell r="R529">
            <v>1.6</v>
          </cell>
          <cell r="S529">
            <v>23.4</v>
          </cell>
          <cell r="AD529">
            <v>191.35</v>
          </cell>
          <cell r="AG529">
            <v>11.73</v>
          </cell>
          <cell r="AI529">
            <v>115.8</v>
          </cell>
          <cell r="AJ529">
            <v>1.6</v>
          </cell>
          <cell r="AK529">
            <v>23.4</v>
          </cell>
          <cell r="BB529">
            <v>30</v>
          </cell>
          <cell r="BC529">
            <v>46</v>
          </cell>
        </row>
        <row r="530">
          <cell r="B530">
            <v>4</v>
          </cell>
          <cell r="G530">
            <v>32</v>
          </cell>
          <cell r="H530" t="str">
            <v>M</v>
          </cell>
          <cell r="P530">
            <v>750</v>
          </cell>
          <cell r="R530">
            <v>1.7</v>
          </cell>
          <cell r="S530">
            <v>23.3</v>
          </cell>
          <cell r="AD530">
            <v>294.45999999999998</v>
          </cell>
          <cell r="AG530">
            <v>18.059999999999999</v>
          </cell>
          <cell r="AI530">
            <v>183.37</v>
          </cell>
          <cell r="AJ530">
            <v>1.7</v>
          </cell>
          <cell r="AK530">
            <v>23.3</v>
          </cell>
          <cell r="BB530">
            <v>32</v>
          </cell>
          <cell r="BC530">
            <v>55</v>
          </cell>
        </row>
        <row r="531">
          <cell r="B531">
            <v>4</v>
          </cell>
          <cell r="G531">
            <v>47</v>
          </cell>
          <cell r="H531" t="str">
            <v>M</v>
          </cell>
          <cell r="P531">
            <v>2000</v>
          </cell>
          <cell r="R531">
            <v>1.7</v>
          </cell>
          <cell r="S531">
            <v>23.3</v>
          </cell>
          <cell r="AD531">
            <v>382.84</v>
          </cell>
          <cell r="AG531">
            <v>23.48</v>
          </cell>
          <cell r="AI531">
            <v>238.25</v>
          </cell>
          <cell r="AJ531">
            <v>1.7</v>
          </cell>
          <cell r="AK531">
            <v>23.3</v>
          </cell>
          <cell r="BB531">
            <v>47</v>
          </cell>
          <cell r="BC531">
            <v>70</v>
          </cell>
        </row>
        <row r="532">
          <cell r="B532">
            <v>4</v>
          </cell>
          <cell r="G532">
            <v>26</v>
          </cell>
          <cell r="H532" t="str">
            <v>M</v>
          </cell>
          <cell r="P532">
            <v>620</v>
          </cell>
          <cell r="R532">
            <v>1.7</v>
          </cell>
          <cell r="S532">
            <v>23.3</v>
          </cell>
          <cell r="AD532">
            <v>258.02999999999997</v>
          </cell>
          <cell r="AG532">
            <v>15.82</v>
          </cell>
          <cell r="AI532">
            <v>164.09</v>
          </cell>
          <cell r="AJ532">
            <v>1.7</v>
          </cell>
          <cell r="AK532">
            <v>23.3</v>
          </cell>
          <cell r="BB532">
            <v>30</v>
          </cell>
          <cell r="BC532">
            <v>49</v>
          </cell>
        </row>
        <row r="533">
          <cell r="B533">
            <v>4</v>
          </cell>
          <cell r="G533">
            <v>47</v>
          </cell>
          <cell r="H533" t="str">
            <v>M</v>
          </cell>
          <cell r="P533">
            <v>1171.3618180000001</v>
          </cell>
          <cell r="R533">
            <v>1.7</v>
          </cell>
          <cell r="S533">
            <v>23.3</v>
          </cell>
          <cell r="AD533">
            <v>232.24</v>
          </cell>
          <cell r="AG533">
            <v>14.24</v>
          </cell>
          <cell r="AI533">
            <v>146.22</v>
          </cell>
          <cell r="AJ533">
            <v>1.7</v>
          </cell>
          <cell r="AK533">
            <v>23.3</v>
          </cell>
          <cell r="BB533">
            <v>47</v>
          </cell>
          <cell r="BC533">
            <v>70</v>
          </cell>
        </row>
        <row r="534">
          <cell r="B534">
            <v>4</v>
          </cell>
          <cell r="G534">
            <v>56</v>
          </cell>
          <cell r="H534" t="str">
            <v>M</v>
          </cell>
          <cell r="P534">
            <v>1358.409091</v>
          </cell>
          <cell r="R534">
            <v>1.7</v>
          </cell>
          <cell r="S534">
            <v>23.3</v>
          </cell>
          <cell r="AD534">
            <v>15.2</v>
          </cell>
          <cell r="AG534">
            <v>0.93</v>
          </cell>
          <cell r="AI534">
            <v>10.01</v>
          </cell>
          <cell r="AJ534">
            <v>1.7</v>
          </cell>
          <cell r="AK534">
            <v>23.3</v>
          </cell>
          <cell r="BB534">
            <v>56</v>
          </cell>
          <cell r="BC534">
            <v>70</v>
          </cell>
        </row>
        <row r="535">
          <cell r="B535">
            <v>4</v>
          </cell>
          <cell r="G535">
            <v>42</v>
          </cell>
          <cell r="H535" t="str">
            <v>M</v>
          </cell>
          <cell r="P535">
            <v>864.54</v>
          </cell>
          <cell r="R535">
            <v>1.8</v>
          </cell>
          <cell r="S535">
            <v>23.2</v>
          </cell>
          <cell r="AD535">
            <v>274.22000000000003</v>
          </cell>
          <cell r="AG535">
            <v>16.82</v>
          </cell>
          <cell r="AI535">
            <v>169.96</v>
          </cell>
          <cell r="AJ535">
            <v>1.8</v>
          </cell>
          <cell r="AK535">
            <v>23.2</v>
          </cell>
          <cell r="BB535">
            <v>42</v>
          </cell>
          <cell r="BC535">
            <v>65</v>
          </cell>
        </row>
        <row r="536">
          <cell r="B536">
            <v>4</v>
          </cell>
          <cell r="G536">
            <v>42</v>
          </cell>
          <cell r="H536" t="str">
            <v>M</v>
          </cell>
          <cell r="P536">
            <v>750</v>
          </cell>
          <cell r="R536">
            <v>1.8</v>
          </cell>
          <cell r="S536">
            <v>23.2</v>
          </cell>
          <cell r="AD536">
            <v>242.99</v>
          </cell>
          <cell r="AG536">
            <v>14.9</v>
          </cell>
          <cell r="AI536">
            <v>150.78</v>
          </cell>
          <cell r="AJ536">
            <v>1.8</v>
          </cell>
          <cell r="AK536">
            <v>23.2</v>
          </cell>
          <cell r="BB536">
            <v>42</v>
          </cell>
          <cell r="BC536">
            <v>65</v>
          </cell>
        </row>
        <row r="537">
          <cell r="B537">
            <v>4</v>
          </cell>
          <cell r="G537">
            <v>35</v>
          </cell>
          <cell r="H537" t="str">
            <v>M</v>
          </cell>
          <cell r="P537">
            <v>2000</v>
          </cell>
          <cell r="R537">
            <v>1.9</v>
          </cell>
          <cell r="S537">
            <v>23.1</v>
          </cell>
          <cell r="AD537">
            <v>663.46</v>
          </cell>
          <cell r="AG537">
            <v>40.69</v>
          </cell>
          <cell r="AI537">
            <v>407.94</v>
          </cell>
          <cell r="AJ537">
            <v>1.9</v>
          </cell>
          <cell r="AK537">
            <v>23.1</v>
          </cell>
          <cell r="BB537">
            <v>35</v>
          </cell>
          <cell r="BC537">
            <v>58</v>
          </cell>
        </row>
        <row r="538">
          <cell r="B538">
            <v>4</v>
          </cell>
          <cell r="G538">
            <v>49</v>
          </cell>
          <cell r="H538" t="str">
            <v>M</v>
          </cell>
          <cell r="P538">
            <v>439.65454549999998</v>
          </cell>
          <cell r="R538">
            <v>2</v>
          </cell>
          <cell r="S538">
            <v>23</v>
          </cell>
          <cell r="AD538">
            <v>113.82</v>
          </cell>
          <cell r="AG538">
            <v>6.98</v>
          </cell>
          <cell r="AI538">
            <v>50.57</v>
          </cell>
          <cell r="AJ538">
            <v>2</v>
          </cell>
          <cell r="AK538">
            <v>23</v>
          </cell>
          <cell r="BB538">
            <v>49</v>
          </cell>
          <cell r="BC538">
            <v>70</v>
          </cell>
        </row>
        <row r="539">
          <cell r="B539">
            <v>4</v>
          </cell>
          <cell r="G539">
            <v>45</v>
          </cell>
          <cell r="H539" t="str">
            <v>M</v>
          </cell>
          <cell r="P539">
            <v>2074.9990910000001</v>
          </cell>
          <cell r="R539">
            <v>2</v>
          </cell>
          <cell r="S539">
            <v>23</v>
          </cell>
          <cell r="AD539">
            <v>717.76</v>
          </cell>
          <cell r="AG539">
            <v>44.02</v>
          </cell>
          <cell r="AI539">
            <v>310.51</v>
          </cell>
          <cell r="AJ539">
            <v>2</v>
          </cell>
          <cell r="AK539">
            <v>23</v>
          </cell>
          <cell r="BB539">
            <v>45</v>
          </cell>
          <cell r="BC539">
            <v>68</v>
          </cell>
        </row>
        <row r="540">
          <cell r="B540">
            <v>4</v>
          </cell>
          <cell r="G540">
            <v>28</v>
          </cell>
          <cell r="H540" t="str">
            <v>M</v>
          </cell>
          <cell r="P540">
            <v>1350</v>
          </cell>
          <cell r="R540">
            <v>3.2</v>
          </cell>
          <cell r="S540">
            <v>21.8</v>
          </cell>
          <cell r="AD540">
            <v>1007.94</v>
          </cell>
          <cell r="AG540">
            <v>61.82</v>
          </cell>
          <cell r="AI540">
            <v>346.68</v>
          </cell>
          <cell r="AJ540">
            <v>1.7</v>
          </cell>
          <cell r="AK540">
            <v>23.3</v>
          </cell>
          <cell r="BB540">
            <v>30</v>
          </cell>
          <cell r="BC540">
            <v>50</v>
          </cell>
        </row>
        <row r="541">
          <cell r="B541">
            <v>4</v>
          </cell>
          <cell r="G541">
            <v>33</v>
          </cell>
          <cell r="H541" t="str">
            <v>M</v>
          </cell>
          <cell r="P541">
            <v>1410.535455</v>
          </cell>
          <cell r="R541">
            <v>2.2000000000000002</v>
          </cell>
          <cell r="S541">
            <v>22.8</v>
          </cell>
          <cell r="AD541">
            <v>745.7</v>
          </cell>
          <cell r="AG541">
            <v>45.73</v>
          </cell>
          <cell r="AI541">
            <v>321.39</v>
          </cell>
          <cell r="AJ541">
            <v>2.2000000000000002</v>
          </cell>
          <cell r="AK541">
            <v>22.8</v>
          </cell>
          <cell r="BB541">
            <v>33</v>
          </cell>
          <cell r="BC541">
            <v>56</v>
          </cell>
        </row>
        <row r="542">
          <cell r="B542">
            <v>4</v>
          </cell>
          <cell r="G542">
            <v>26</v>
          </cell>
          <cell r="H542" t="str">
            <v>M</v>
          </cell>
          <cell r="P542">
            <v>417.07090909999999</v>
          </cell>
          <cell r="R542">
            <v>2.2000000000000002</v>
          </cell>
          <cell r="S542">
            <v>22.8</v>
          </cell>
          <cell r="AD542">
            <v>308.31</v>
          </cell>
          <cell r="AG542">
            <v>18.91</v>
          </cell>
          <cell r="AI542">
            <v>139.09</v>
          </cell>
          <cell r="AJ542">
            <v>2.2000000000000002</v>
          </cell>
          <cell r="AK542">
            <v>22.8</v>
          </cell>
          <cell r="BB542">
            <v>30</v>
          </cell>
          <cell r="BC542">
            <v>49</v>
          </cell>
        </row>
        <row r="543">
          <cell r="B543">
            <v>4</v>
          </cell>
          <cell r="G543">
            <v>25</v>
          </cell>
          <cell r="H543" t="str">
            <v>M</v>
          </cell>
          <cell r="P543">
            <v>377.32636359999998</v>
          </cell>
          <cell r="R543">
            <v>2.2999999999999998</v>
          </cell>
          <cell r="S543">
            <v>22.7</v>
          </cell>
          <cell r="AD543">
            <v>291.93</v>
          </cell>
          <cell r="AG543">
            <v>17.899999999999999</v>
          </cell>
          <cell r="AI543">
            <v>132.69</v>
          </cell>
          <cell r="AJ543">
            <v>2.2999999999999998</v>
          </cell>
          <cell r="AK543">
            <v>22.7</v>
          </cell>
          <cell r="BB543">
            <v>30</v>
          </cell>
          <cell r="BC543">
            <v>48</v>
          </cell>
        </row>
        <row r="544">
          <cell r="B544">
            <v>4</v>
          </cell>
          <cell r="G544">
            <v>45</v>
          </cell>
          <cell r="H544" t="str">
            <v>M</v>
          </cell>
          <cell r="P544">
            <v>435.76</v>
          </cell>
          <cell r="R544">
            <v>2.5</v>
          </cell>
          <cell r="S544">
            <v>22.5</v>
          </cell>
          <cell r="AD544">
            <v>184.47</v>
          </cell>
          <cell r="AG544">
            <v>11.31</v>
          </cell>
          <cell r="AI544">
            <v>81.069999999999993</v>
          </cell>
          <cell r="AJ544">
            <v>2.5</v>
          </cell>
          <cell r="AK544">
            <v>22.5</v>
          </cell>
          <cell r="BB544">
            <v>45</v>
          </cell>
          <cell r="BC544">
            <v>68</v>
          </cell>
        </row>
        <row r="545">
          <cell r="B545">
            <v>4</v>
          </cell>
          <cell r="G545">
            <v>46</v>
          </cell>
          <cell r="H545" t="str">
            <v>M</v>
          </cell>
          <cell r="P545">
            <v>417.20181819999999</v>
          </cell>
          <cell r="R545">
            <v>2.5</v>
          </cell>
          <cell r="S545">
            <v>22.5</v>
          </cell>
          <cell r="AD545">
            <v>162.13999999999999</v>
          </cell>
          <cell r="AG545">
            <v>9.94</v>
          </cell>
          <cell r="AI545">
            <v>71.42</v>
          </cell>
          <cell r="AJ545">
            <v>2.5</v>
          </cell>
          <cell r="AK545">
            <v>22.5</v>
          </cell>
          <cell r="BB545">
            <v>46</v>
          </cell>
          <cell r="BC545">
            <v>69</v>
          </cell>
        </row>
        <row r="546">
          <cell r="B546">
            <v>4</v>
          </cell>
          <cell r="G546">
            <v>27</v>
          </cell>
          <cell r="H546" t="str">
            <v>M</v>
          </cell>
          <cell r="P546">
            <v>381.77636360000002</v>
          </cell>
          <cell r="R546">
            <v>2.6</v>
          </cell>
          <cell r="S546">
            <v>22.4</v>
          </cell>
          <cell r="AD546">
            <v>307.81</v>
          </cell>
          <cell r="AG546">
            <v>18.88</v>
          </cell>
          <cell r="AI546">
            <v>138.59</v>
          </cell>
          <cell r="AJ546">
            <v>2.6</v>
          </cell>
          <cell r="AK546">
            <v>22.4</v>
          </cell>
          <cell r="BB546">
            <v>30</v>
          </cell>
          <cell r="BC546">
            <v>49</v>
          </cell>
        </row>
        <row r="547">
          <cell r="B547">
            <v>4</v>
          </cell>
          <cell r="G547">
            <v>32</v>
          </cell>
          <cell r="H547" t="str">
            <v>M</v>
          </cell>
          <cell r="P547">
            <v>612.15727270000002</v>
          </cell>
          <cell r="R547">
            <v>2.6</v>
          </cell>
          <cell r="S547">
            <v>22.4</v>
          </cell>
          <cell r="AD547">
            <v>406.51</v>
          </cell>
          <cell r="AG547">
            <v>24.93</v>
          </cell>
          <cell r="AI547">
            <v>177.98</v>
          </cell>
          <cell r="AJ547">
            <v>2.6</v>
          </cell>
          <cell r="AK547">
            <v>22.4</v>
          </cell>
          <cell r="BB547">
            <v>32</v>
          </cell>
          <cell r="BC547">
            <v>54</v>
          </cell>
        </row>
        <row r="548">
          <cell r="B548">
            <v>4</v>
          </cell>
          <cell r="G548">
            <v>35</v>
          </cell>
          <cell r="H548" t="str">
            <v>M</v>
          </cell>
          <cell r="P548">
            <v>424.7354545</v>
          </cell>
          <cell r="R548">
            <v>2.6</v>
          </cell>
          <cell r="S548">
            <v>22.4</v>
          </cell>
          <cell r="AD548">
            <v>306.52999999999997</v>
          </cell>
          <cell r="AG548">
            <v>18.8</v>
          </cell>
          <cell r="AI548">
            <v>134.51</v>
          </cell>
          <cell r="AJ548">
            <v>2.6</v>
          </cell>
          <cell r="AK548">
            <v>22.4</v>
          </cell>
          <cell r="BB548">
            <v>35</v>
          </cell>
          <cell r="BC548">
            <v>57</v>
          </cell>
        </row>
        <row r="549">
          <cell r="B549">
            <v>4</v>
          </cell>
          <cell r="G549">
            <v>48</v>
          </cell>
          <cell r="H549" t="str">
            <v>M</v>
          </cell>
          <cell r="P549">
            <v>408.5590909</v>
          </cell>
          <cell r="R549">
            <v>2.7</v>
          </cell>
          <cell r="S549">
            <v>22.3</v>
          </cell>
          <cell r="AD549">
            <v>150.27000000000001</v>
          </cell>
          <cell r="AG549">
            <v>9.2100000000000009</v>
          </cell>
          <cell r="AI549">
            <v>66.650000000000006</v>
          </cell>
          <cell r="AJ549">
            <v>2.7</v>
          </cell>
          <cell r="AK549">
            <v>22.3</v>
          </cell>
          <cell r="BB549">
            <v>48</v>
          </cell>
          <cell r="BC549">
            <v>70</v>
          </cell>
        </row>
        <row r="550">
          <cell r="B550">
            <v>4</v>
          </cell>
          <cell r="G550">
            <v>34</v>
          </cell>
          <cell r="H550" t="str">
            <v>M</v>
          </cell>
          <cell r="P550">
            <v>415.33818179999997</v>
          </cell>
          <cell r="R550">
            <v>2.7</v>
          </cell>
          <cell r="S550">
            <v>22.3</v>
          </cell>
          <cell r="AD550">
            <v>307.91000000000003</v>
          </cell>
          <cell r="AG550">
            <v>18.89</v>
          </cell>
          <cell r="AI550">
            <v>135.36000000000001</v>
          </cell>
          <cell r="AJ550">
            <v>2.7</v>
          </cell>
          <cell r="AK550">
            <v>22.3</v>
          </cell>
          <cell r="BB550">
            <v>34</v>
          </cell>
          <cell r="BC550">
            <v>56</v>
          </cell>
        </row>
        <row r="551">
          <cell r="B551">
            <v>4</v>
          </cell>
          <cell r="G551">
            <v>29</v>
          </cell>
          <cell r="H551" t="str">
            <v>M</v>
          </cell>
          <cell r="P551">
            <v>427.21909090000003</v>
          </cell>
          <cell r="R551">
            <v>2.9</v>
          </cell>
          <cell r="S551">
            <v>22.1</v>
          </cell>
          <cell r="AD551">
            <v>330.07</v>
          </cell>
          <cell r="AG551">
            <v>20.25</v>
          </cell>
          <cell r="AI551">
            <v>146.87</v>
          </cell>
          <cell r="AJ551">
            <v>2.9</v>
          </cell>
          <cell r="AK551">
            <v>22.1</v>
          </cell>
          <cell r="BB551">
            <v>30</v>
          </cell>
          <cell r="BC551">
            <v>51</v>
          </cell>
        </row>
        <row r="552">
          <cell r="B552">
            <v>4</v>
          </cell>
          <cell r="G552">
            <v>36</v>
          </cell>
          <cell r="H552" t="str">
            <v>M</v>
          </cell>
          <cell r="P552">
            <v>420.87272730000001</v>
          </cell>
          <cell r="R552">
            <v>2.9</v>
          </cell>
          <cell r="S552">
            <v>22.1</v>
          </cell>
          <cell r="AD552">
            <v>302.13</v>
          </cell>
          <cell r="AG552">
            <v>18.53</v>
          </cell>
          <cell r="AI552">
            <v>132.47999999999999</v>
          </cell>
          <cell r="AJ552">
            <v>2.9</v>
          </cell>
          <cell r="AK552">
            <v>22.1</v>
          </cell>
          <cell r="BB552">
            <v>36</v>
          </cell>
          <cell r="BC552">
            <v>58</v>
          </cell>
        </row>
        <row r="553">
          <cell r="B553">
            <v>4</v>
          </cell>
          <cell r="G553">
            <v>30</v>
          </cell>
          <cell r="H553" t="str">
            <v>M</v>
          </cell>
          <cell r="P553">
            <v>1251.7163640000001</v>
          </cell>
          <cell r="R553">
            <v>3.1</v>
          </cell>
          <cell r="S553">
            <v>21.9</v>
          </cell>
          <cell r="AD553">
            <v>954.52</v>
          </cell>
          <cell r="AG553">
            <v>58.54</v>
          </cell>
          <cell r="AI553">
            <v>325.76</v>
          </cell>
          <cell r="AJ553">
            <v>3.1</v>
          </cell>
          <cell r="AK553">
            <v>21.9</v>
          </cell>
          <cell r="BB553">
            <v>30</v>
          </cell>
          <cell r="BC553">
            <v>52</v>
          </cell>
        </row>
        <row r="554">
          <cell r="B554">
            <v>4</v>
          </cell>
          <cell r="G554">
            <v>42</v>
          </cell>
          <cell r="H554" t="str">
            <v>M</v>
          </cell>
          <cell r="P554">
            <v>385.19909089999999</v>
          </cell>
          <cell r="R554">
            <v>3.5</v>
          </cell>
          <cell r="S554">
            <v>21.5</v>
          </cell>
          <cell r="AD554">
            <v>331.79</v>
          </cell>
          <cell r="AG554">
            <v>20.350000000000001</v>
          </cell>
          <cell r="AI554">
            <v>114.53</v>
          </cell>
          <cell r="AJ554">
            <v>3.5</v>
          </cell>
          <cell r="AK554">
            <v>21.5</v>
          </cell>
          <cell r="BB554">
            <v>42</v>
          </cell>
          <cell r="BC554">
            <v>64</v>
          </cell>
        </row>
        <row r="555">
          <cell r="B555">
            <v>4</v>
          </cell>
          <cell r="G555">
            <v>37</v>
          </cell>
          <cell r="H555" t="str">
            <v>M</v>
          </cell>
          <cell r="P555">
            <v>445.89545450000003</v>
          </cell>
          <cell r="R555">
            <v>3.5</v>
          </cell>
          <cell r="S555">
            <v>21.5</v>
          </cell>
          <cell r="AD555">
            <v>417.63</v>
          </cell>
          <cell r="AG555">
            <v>25.61</v>
          </cell>
          <cell r="AI555">
            <v>143.74</v>
          </cell>
          <cell r="AJ555">
            <v>3.5</v>
          </cell>
          <cell r="AK555">
            <v>21.5</v>
          </cell>
          <cell r="BB555">
            <v>37</v>
          </cell>
          <cell r="BC555">
            <v>59</v>
          </cell>
        </row>
        <row r="556">
          <cell r="B556">
            <v>4</v>
          </cell>
          <cell r="G556">
            <v>39</v>
          </cell>
          <cell r="H556" t="str">
            <v>M</v>
          </cell>
          <cell r="P556">
            <v>665.1</v>
          </cell>
          <cell r="R556">
            <v>3.7</v>
          </cell>
          <cell r="S556">
            <v>21.3</v>
          </cell>
          <cell r="AD556">
            <v>565.78</v>
          </cell>
          <cell r="AG556">
            <v>34.700000000000003</v>
          </cell>
          <cell r="AI556">
            <v>193.14</v>
          </cell>
          <cell r="AJ556">
            <v>3.7</v>
          </cell>
          <cell r="AK556">
            <v>21.3</v>
          </cell>
          <cell r="BB556">
            <v>39</v>
          </cell>
          <cell r="BC556">
            <v>60</v>
          </cell>
        </row>
        <row r="557">
          <cell r="B557">
            <v>4</v>
          </cell>
          <cell r="G557">
            <v>29</v>
          </cell>
          <cell r="H557" t="str">
            <v>M</v>
          </cell>
          <cell r="P557">
            <v>427.33909089999997</v>
          </cell>
          <cell r="R557">
            <v>3.7</v>
          </cell>
          <cell r="S557">
            <v>21.3</v>
          </cell>
          <cell r="AD557">
            <v>468.17</v>
          </cell>
          <cell r="AG557">
            <v>28.71</v>
          </cell>
          <cell r="AI557">
            <v>164.42</v>
          </cell>
          <cell r="AJ557">
            <v>3.7</v>
          </cell>
          <cell r="AK557">
            <v>21.3</v>
          </cell>
          <cell r="BB557">
            <v>30</v>
          </cell>
          <cell r="BC557">
            <v>50</v>
          </cell>
        </row>
        <row r="558">
          <cell r="B558">
            <v>4</v>
          </cell>
          <cell r="G558">
            <v>43</v>
          </cell>
          <cell r="H558" t="str">
            <v>M</v>
          </cell>
          <cell r="P558">
            <v>426</v>
          </cell>
          <cell r="R558">
            <v>4.2</v>
          </cell>
          <cell r="S558">
            <v>20.8</v>
          </cell>
          <cell r="AD558">
            <v>471.05</v>
          </cell>
          <cell r="AG558">
            <v>28.89</v>
          </cell>
          <cell r="AI558">
            <v>136.19999999999999</v>
          </cell>
          <cell r="AJ558">
            <v>4.2</v>
          </cell>
          <cell r="AK558">
            <v>20.8</v>
          </cell>
          <cell r="BB558">
            <v>43</v>
          </cell>
          <cell r="BC558">
            <v>64</v>
          </cell>
        </row>
        <row r="559">
          <cell r="B559">
            <v>4</v>
          </cell>
          <cell r="G559">
            <v>24</v>
          </cell>
          <cell r="H559" t="str">
            <v>M</v>
          </cell>
          <cell r="P559">
            <v>439.55</v>
          </cell>
          <cell r="R559">
            <v>4.5999999999999996</v>
          </cell>
          <cell r="S559">
            <v>20.399999999999999</v>
          </cell>
          <cell r="AD559">
            <v>623.96</v>
          </cell>
          <cell r="AG559">
            <v>38.270000000000003</v>
          </cell>
          <cell r="AI559">
            <v>190</v>
          </cell>
          <cell r="AJ559">
            <v>4.5999999999999996</v>
          </cell>
          <cell r="AK559">
            <v>20.399999999999999</v>
          </cell>
          <cell r="BB559">
            <v>30</v>
          </cell>
          <cell r="BC559">
            <v>44</v>
          </cell>
        </row>
        <row r="560">
          <cell r="B560">
            <v>4</v>
          </cell>
          <cell r="G560">
            <v>37</v>
          </cell>
          <cell r="H560" t="str">
            <v>M</v>
          </cell>
          <cell r="P560">
            <v>469.11</v>
          </cell>
          <cell r="R560">
            <v>4.5999999999999996</v>
          </cell>
          <cell r="S560">
            <v>20.399999999999999</v>
          </cell>
          <cell r="AD560">
            <v>618.15</v>
          </cell>
          <cell r="AG560">
            <v>37.92</v>
          </cell>
          <cell r="AI560">
            <v>178.39</v>
          </cell>
          <cell r="AJ560">
            <v>4.5999999999999996</v>
          </cell>
          <cell r="AK560">
            <v>20.399999999999999</v>
          </cell>
          <cell r="BB560">
            <v>37</v>
          </cell>
          <cell r="BC560">
            <v>57</v>
          </cell>
        </row>
        <row r="561">
          <cell r="B561">
            <v>4</v>
          </cell>
          <cell r="G561">
            <v>34</v>
          </cell>
          <cell r="H561" t="str">
            <v>M</v>
          </cell>
          <cell r="P561">
            <v>469.51909089999998</v>
          </cell>
          <cell r="R561">
            <v>4.7</v>
          </cell>
          <cell r="S561">
            <v>20.3</v>
          </cell>
          <cell r="AD561">
            <v>643.84</v>
          </cell>
          <cell r="AG561">
            <v>39.49</v>
          </cell>
          <cell r="AI561">
            <v>186.49</v>
          </cell>
          <cell r="AJ561">
            <v>4.7</v>
          </cell>
          <cell r="AK561">
            <v>20.3</v>
          </cell>
          <cell r="BB561">
            <v>34</v>
          </cell>
          <cell r="BC561">
            <v>54</v>
          </cell>
        </row>
        <row r="562">
          <cell r="B562">
            <v>4</v>
          </cell>
          <cell r="G562">
            <v>29</v>
          </cell>
          <cell r="H562" t="str">
            <v>M</v>
          </cell>
          <cell r="P562">
            <v>467.66272729999997</v>
          </cell>
          <cell r="R562">
            <v>4.7</v>
          </cell>
          <cell r="S562">
            <v>20.3</v>
          </cell>
          <cell r="AD562">
            <v>659.67</v>
          </cell>
          <cell r="AG562">
            <v>40.46</v>
          </cell>
          <cell r="AI562">
            <v>194.21</v>
          </cell>
          <cell r="AJ562">
            <v>4.7</v>
          </cell>
          <cell r="AK562">
            <v>20.3</v>
          </cell>
          <cell r="BB562">
            <v>30</v>
          </cell>
          <cell r="BC562">
            <v>49</v>
          </cell>
        </row>
        <row r="563">
          <cell r="B563">
            <v>4</v>
          </cell>
          <cell r="G563">
            <v>42</v>
          </cell>
          <cell r="H563" t="str">
            <v>M</v>
          </cell>
          <cell r="P563">
            <v>468.52909090000003</v>
          </cell>
          <cell r="R563">
            <v>4.7</v>
          </cell>
          <cell r="S563">
            <v>20.3</v>
          </cell>
          <cell r="AD563">
            <v>564.04</v>
          </cell>
          <cell r="AG563">
            <v>34.590000000000003</v>
          </cell>
          <cell r="AI563">
            <v>162.71</v>
          </cell>
          <cell r="AJ563">
            <v>4.7</v>
          </cell>
          <cell r="AK563">
            <v>20.3</v>
          </cell>
          <cell r="BB563">
            <v>42</v>
          </cell>
          <cell r="BC563">
            <v>62</v>
          </cell>
        </row>
        <row r="564">
          <cell r="B564">
            <v>4</v>
          </cell>
          <cell r="G564">
            <v>40</v>
          </cell>
          <cell r="H564" t="str">
            <v>M</v>
          </cell>
          <cell r="P564">
            <v>465.67454550000002</v>
          </cell>
          <cell r="R564">
            <v>4.7</v>
          </cell>
          <cell r="S564">
            <v>20.3</v>
          </cell>
          <cell r="AD564">
            <v>576.76</v>
          </cell>
          <cell r="AG564">
            <v>35.369999999999997</v>
          </cell>
          <cell r="AI564">
            <v>166.32</v>
          </cell>
          <cell r="AJ564">
            <v>4.7</v>
          </cell>
          <cell r="AK564">
            <v>20.3</v>
          </cell>
          <cell r="BB564">
            <v>40</v>
          </cell>
          <cell r="BC564">
            <v>60</v>
          </cell>
        </row>
        <row r="565">
          <cell r="B565">
            <v>4</v>
          </cell>
          <cell r="G565">
            <v>30</v>
          </cell>
          <cell r="H565" t="str">
            <v>M</v>
          </cell>
          <cell r="P565">
            <v>403.1172727</v>
          </cell>
          <cell r="R565">
            <v>4</v>
          </cell>
          <cell r="S565">
            <v>21</v>
          </cell>
          <cell r="AD565">
            <v>568.92999999999995</v>
          </cell>
          <cell r="AG565">
            <v>34.89</v>
          </cell>
          <cell r="AI565">
            <v>167.22</v>
          </cell>
          <cell r="AJ565">
            <v>3.7</v>
          </cell>
          <cell r="AK565">
            <v>21.3</v>
          </cell>
          <cell r="BB565">
            <v>30</v>
          </cell>
          <cell r="BC565">
            <v>51</v>
          </cell>
        </row>
        <row r="566">
          <cell r="B566">
            <v>4</v>
          </cell>
          <cell r="G566">
            <v>50</v>
          </cell>
          <cell r="H566" t="str">
            <v>M</v>
          </cell>
          <cell r="P566">
            <v>460.3245455</v>
          </cell>
          <cell r="R566">
            <v>5.2</v>
          </cell>
          <cell r="S566">
            <v>19.8</v>
          </cell>
          <cell r="AD566">
            <v>386.53</v>
          </cell>
          <cell r="AG566">
            <v>23.71</v>
          </cell>
          <cell r="AI566">
            <v>100.04</v>
          </cell>
          <cell r="AJ566">
            <v>5</v>
          </cell>
          <cell r="AK566">
            <v>20</v>
          </cell>
          <cell r="BB566">
            <v>50</v>
          </cell>
          <cell r="BC566">
            <v>70</v>
          </cell>
        </row>
        <row r="567">
          <cell r="B567">
            <v>4</v>
          </cell>
          <cell r="G567">
            <v>59</v>
          </cell>
          <cell r="H567" t="str">
            <v>M</v>
          </cell>
          <cell r="P567">
            <v>416.77181819999998</v>
          </cell>
          <cell r="R567">
            <v>5.3</v>
          </cell>
          <cell r="S567">
            <v>19.7</v>
          </cell>
          <cell r="AD567">
            <v>20.95</v>
          </cell>
          <cell r="AG567">
            <v>1.28</v>
          </cell>
          <cell r="AI567">
            <v>6.25</v>
          </cell>
          <cell r="AJ567">
            <v>5.3</v>
          </cell>
          <cell r="AK567">
            <v>19.7</v>
          </cell>
          <cell r="BB567">
            <v>59</v>
          </cell>
          <cell r="BC567">
            <v>70</v>
          </cell>
        </row>
        <row r="568">
          <cell r="B568">
            <v>4</v>
          </cell>
          <cell r="G568">
            <v>33</v>
          </cell>
          <cell r="H568" t="str">
            <v>M</v>
          </cell>
          <cell r="P568">
            <v>405.92</v>
          </cell>
          <cell r="R568">
            <v>5.7</v>
          </cell>
          <cell r="S568">
            <v>19.3</v>
          </cell>
          <cell r="AD568">
            <v>764.81</v>
          </cell>
          <cell r="AG568">
            <v>46.91</v>
          </cell>
          <cell r="AI568">
            <v>194.68</v>
          </cell>
          <cell r="AJ568">
            <v>5.7</v>
          </cell>
          <cell r="AK568">
            <v>19.3</v>
          </cell>
          <cell r="BB568">
            <v>33</v>
          </cell>
          <cell r="BC568">
            <v>52</v>
          </cell>
        </row>
        <row r="569">
          <cell r="B569">
            <v>4</v>
          </cell>
          <cell r="G569">
            <v>32</v>
          </cell>
          <cell r="H569" t="str">
            <v>M</v>
          </cell>
          <cell r="P569">
            <v>1063.0309090000001</v>
          </cell>
          <cell r="R569">
            <v>5</v>
          </cell>
          <cell r="S569">
            <v>20</v>
          </cell>
          <cell r="AD569">
            <v>1420.27</v>
          </cell>
          <cell r="AG569">
            <v>87.11</v>
          </cell>
          <cell r="AI569">
            <v>351.71</v>
          </cell>
          <cell r="AJ569">
            <v>3.1</v>
          </cell>
          <cell r="AK569">
            <v>21.9</v>
          </cell>
          <cell r="BB569">
            <v>32</v>
          </cell>
          <cell r="BC569">
            <v>52</v>
          </cell>
        </row>
        <row r="570">
          <cell r="B570">
            <v>4</v>
          </cell>
          <cell r="G570">
            <v>30</v>
          </cell>
          <cell r="H570" t="str">
            <v>M</v>
          </cell>
          <cell r="P570">
            <v>1368.6645450000001</v>
          </cell>
          <cell r="R570">
            <v>5.9</v>
          </cell>
          <cell r="S570">
            <v>19.100000000000001</v>
          </cell>
          <cell r="AD570">
            <v>1826.06</v>
          </cell>
          <cell r="AG570">
            <v>111.99</v>
          </cell>
          <cell r="AI570">
            <v>453.36</v>
          </cell>
          <cell r="AJ570">
            <v>5.9</v>
          </cell>
          <cell r="AK570">
            <v>19.100000000000001</v>
          </cell>
          <cell r="BB570">
            <v>30</v>
          </cell>
          <cell r="BC570">
            <v>49</v>
          </cell>
        </row>
        <row r="571">
          <cell r="B571">
            <v>4</v>
          </cell>
          <cell r="G571">
            <v>37</v>
          </cell>
          <cell r="H571" t="str">
            <v>M</v>
          </cell>
          <cell r="P571">
            <v>443.92</v>
          </cell>
          <cell r="R571">
            <v>6.3</v>
          </cell>
          <cell r="S571">
            <v>18.7</v>
          </cell>
          <cell r="AD571">
            <v>922.12</v>
          </cell>
          <cell r="AG571">
            <v>56.56</v>
          </cell>
          <cell r="AI571">
            <v>207.69</v>
          </cell>
          <cell r="AJ571">
            <v>6.3</v>
          </cell>
          <cell r="AK571">
            <v>18.7</v>
          </cell>
          <cell r="BB571">
            <v>37</v>
          </cell>
          <cell r="BC571">
            <v>56</v>
          </cell>
        </row>
        <row r="572">
          <cell r="B572">
            <v>4</v>
          </cell>
          <cell r="G572">
            <v>35</v>
          </cell>
          <cell r="H572" t="str">
            <v>M</v>
          </cell>
          <cell r="P572">
            <v>461.9381818</v>
          </cell>
          <cell r="R572">
            <v>6.3</v>
          </cell>
          <cell r="S572">
            <v>18.7</v>
          </cell>
          <cell r="AD572">
            <v>968.32</v>
          </cell>
          <cell r="AG572">
            <v>59.39</v>
          </cell>
          <cell r="AI572">
            <v>218.51</v>
          </cell>
          <cell r="AJ572">
            <v>6.3</v>
          </cell>
          <cell r="AK572">
            <v>18.7</v>
          </cell>
          <cell r="BB572">
            <v>35</v>
          </cell>
          <cell r="BC572">
            <v>54</v>
          </cell>
        </row>
        <row r="573">
          <cell r="B573">
            <v>4</v>
          </cell>
          <cell r="G573">
            <v>38</v>
          </cell>
          <cell r="H573" t="str">
            <v>M</v>
          </cell>
          <cell r="P573">
            <v>533.75636359999999</v>
          </cell>
          <cell r="R573">
            <v>6</v>
          </cell>
          <cell r="S573">
            <v>19</v>
          </cell>
          <cell r="AD573">
            <v>1020.79</v>
          </cell>
          <cell r="AG573">
            <v>62.61</v>
          </cell>
          <cell r="AI573">
            <v>228.32</v>
          </cell>
          <cell r="AJ573">
            <v>5</v>
          </cell>
          <cell r="AK573">
            <v>20</v>
          </cell>
          <cell r="BB573">
            <v>38</v>
          </cell>
          <cell r="BC573">
            <v>57</v>
          </cell>
        </row>
        <row r="574">
          <cell r="B574">
            <v>4</v>
          </cell>
          <cell r="G574">
            <v>40</v>
          </cell>
          <cell r="H574" t="str">
            <v>M</v>
          </cell>
          <cell r="P574">
            <v>661.06909089999999</v>
          </cell>
          <cell r="R574">
            <v>6.3</v>
          </cell>
          <cell r="S574">
            <v>18.7</v>
          </cell>
          <cell r="AD574">
            <v>1167.95</v>
          </cell>
          <cell r="AG574">
            <v>71.64</v>
          </cell>
          <cell r="AI574">
            <v>259.63</v>
          </cell>
          <cell r="AJ574">
            <v>6.3</v>
          </cell>
          <cell r="AK574">
            <v>18.7</v>
          </cell>
          <cell r="BB574">
            <v>40</v>
          </cell>
          <cell r="BC574">
            <v>59</v>
          </cell>
        </row>
        <row r="575">
          <cell r="B575">
            <v>4</v>
          </cell>
          <cell r="G575">
            <v>30</v>
          </cell>
          <cell r="H575" t="str">
            <v>M</v>
          </cell>
          <cell r="P575">
            <v>416.10090910000002</v>
          </cell>
          <cell r="R575">
            <v>6.4</v>
          </cell>
          <cell r="S575">
            <v>18.600000000000001</v>
          </cell>
          <cell r="AD575">
            <v>941.84</v>
          </cell>
          <cell r="AG575">
            <v>57.77</v>
          </cell>
          <cell r="AI575">
            <v>216.87</v>
          </cell>
          <cell r="AJ575">
            <v>6.4</v>
          </cell>
          <cell r="AK575">
            <v>18.600000000000001</v>
          </cell>
          <cell r="BB575">
            <v>30</v>
          </cell>
          <cell r="BC575">
            <v>49</v>
          </cell>
        </row>
        <row r="576">
          <cell r="B576">
            <v>4</v>
          </cell>
          <cell r="G576">
            <v>40</v>
          </cell>
          <cell r="H576" t="str">
            <v>M</v>
          </cell>
          <cell r="P576">
            <v>480.50454550000001</v>
          </cell>
          <cell r="R576">
            <v>6.4</v>
          </cell>
          <cell r="S576">
            <v>18.600000000000001</v>
          </cell>
          <cell r="AD576">
            <v>925.6</v>
          </cell>
          <cell r="AG576">
            <v>56.77</v>
          </cell>
          <cell r="AI576">
            <v>207.75</v>
          </cell>
          <cell r="AJ576">
            <v>6.4</v>
          </cell>
          <cell r="AK576">
            <v>18.600000000000001</v>
          </cell>
          <cell r="BB576">
            <v>40</v>
          </cell>
          <cell r="BC576">
            <v>59</v>
          </cell>
        </row>
        <row r="577">
          <cell r="B577">
            <v>4</v>
          </cell>
          <cell r="G577">
            <v>25</v>
          </cell>
          <cell r="H577" t="str">
            <v>M</v>
          </cell>
          <cell r="P577">
            <v>431.37545449999999</v>
          </cell>
          <cell r="R577">
            <v>6.6</v>
          </cell>
          <cell r="S577">
            <v>18.399999999999999</v>
          </cell>
          <cell r="AD577">
            <v>988.24</v>
          </cell>
          <cell r="AG577">
            <v>60.61</v>
          </cell>
          <cell r="AI577">
            <v>235.95</v>
          </cell>
          <cell r="AJ577">
            <v>6.6</v>
          </cell>
          <cell r="AK577">
            <v>18.399999999999999</v>
          </cell>
          <cell r="BB577">
            <v>30</v>
          </cell>
          <cell r="BC577">
            <v>43</v>
          </cell>
        </row>
        <row r="578">
          <cell r="B578">
            <v>4</v>
          </cell>
          <cell r="G578">
            <v>30</v>
          </cell>
          <cell r="H578" t="str">
            <v>M</v>
          </cell>
          <cell r="P578">
            <v>1155.7972729999999</v>
          </cell>
          <cell r="R578">
            <v>6.6</v>
          </cell>
          <cell r="S578">
            <v>18.399999999999999</v>
          </cell>
          <cell r="AD578">
            <v>1952.37</v>
          </cell>
          <cell r="AG578">
            <v>119.74</v>
          </cell>
          <cell r="AI578">
            <v>435.04</v>
          </cell>
          <cell r="AJ578">
            <v>6.6</v>
          </cell>
          <cell r="AK578">
            <v>18.399999999999999</v>
          </cell>
          <cell r="BB578">
            <v>30</v>
          </cell>
          <cell r="BC578">
            <v>48</v>
          </cell>
        </row>
        <row r="579">
          <cell r="B579">
            <v>4</v>
          </cell>
          <cell r="G579">
            <v>32</v>
          </cell>
          <cell r="H579" t="str">
            <v>M</v>
          </cell>
          <cell r="P579">
            <v>752.36363640000002</v>
          </cell>
          <cell r="R579">
            <v>6.8</v>
          </cell>
          <cell r="S579">
            <v>18.2</v>
          </cell>
          <cell r="AD579">
            <v>1436.72</v>
          </cell>
          <cell r="AG579">
            <v>88.12</v>
          </cell>
          <cell r="AI579">
            <v>321.98</v>
          </cell>
          <cell r="AJ579">
            <v>6.8</v>
          </cell>
          <cell r="AK579">
            <v>18.2</v>
          </cell>
          <cell r="BB579">
            <v>32</v>
          </cell>
          <cell r="BC579">
            <v>50</v>
          </cell>
        </row>
        <row r="580">
          <cell r="B580">
            <v>4</v>
          </cell>
          <cell r="G580">
            <v>26</v>
          </cell>
          <cell r="H580" t="str">
            <v>M</v>
          </cell>
          <cell r="P580">
            <v>452.93636359999999</v>
          </cell>
          <cell r="R580">
            <v>7</v>
          </cell>
          <cell r="S580">
            <v>18</v>
          </cell>
          <cell r="AD580">
            <v>1182.1400000000001</v>
          </cell>
          <cell r="AG580">
            <v>72.5</v>
          </cell>
          <cell r="AI580">
            <v>255.68</v>
          </cell>
          <cell r="AJ580">
            <v>7</v>
          </cell>
          <cell r="AK580">
            <v>18</v>
          </cell>
          <cell r="BB580">
            <v>30</v>
          </cell>
          <cell r="BC580">
            <v>44</v>
          </cell>
        </row>
        <row r="581">
          <cell r="B581">
            <v>4</v>
          </cell>
          <cell r="G581">
            <v>39</v>
          </cell>
          <cell r="H581" t="str">
            <v>M</v>
          </cell>
          <cell r="P581">
            <v>1217.5090909999999</v>
          </cell>
          <cell r="R581">
            <v>7.5</v>
          </cell>
          <cell r="S581">
            <v>17.5</v>
          </cell>
          <cell r="AD581">
            <v>2406.04</v>
          </cell>
          <cell r="AG581">
            <v>147.57</v>
          </cell>
          <cell r="AI581">
            <v>479.84</v>
          </cell>
          <cell r="AJ581">
            <v>7.5</v>
          </cell>
          <cell r="AK581">
            <v>17.5</v>
          </cell>
          <cell r="BB581">
            <v>39</v>
          </cell>
          <cell r="BC581">
            <v>57</v>
          </cell>
        </row>
        <row r="582">
          <cell r="B582">
            <v>4</v>
          </cell>
          <cell r="G582">
            <v>59</v>
          </cell>
          <cell r="H582" t="str">
            <v>M</v>
          </cell>
          <cell r="P582">
            <v>456.55363640000002</v>
          </cell>
          <cell r="R582">
            <v>7.5</v>
          </cell>
          <cell r="S582">
            <v>17.5</v>
          </cell>
          <cell r="AD582">
            <v>93.33</v>
          </cell>
          <cell r="AG582">
            <v>5.73</v>
          </cell>
          <cell r="AI582">
            <v>23.32</v>
          </cell>
          <cell r="AJ582">
            <v>7.5</v>
          </cell>
          <cell r="AK582">
            <v>17.5</v>
          </cell>
          <cell r="BB582">
            <v>59</v>
          </cell>
          <cell r="BC582">
            <v>70</v>
          </cell>
        </row>
        <row r="583">
          <cell r="B583">
            <v>4</v>
          </cell>
          <cell r="G583">
            <v>35</v>
          </cell>
          <cell r="H583" t="str">
            <v>M</v>
          </cell>
          <cell r="P583">
            <v>458.19545449999998</v>
          </cell>
          <cell r="R583">
            <v>7.6</v>
          </cell>
          <cell r="S583">
            <v>17.399999999999999</v>
          </cell>
          <cell r="AD583">
            <v>1238.76</v>
          </cell>
          <cell r="AG583">
            <v>75.98</v>
          </cell>
          <cell r="AI583">
            <v>255.79</v>
          </cell>
          <cell r="AJ583">
            <v>7.6</v>
          </cell>
          <cell r="AK583">
            <v>17.399999999999999</v>
          </cell>
          <cell r="BB583">
            <v>35</v>
          </cell>
          <cell r="BC583">
            <v>52</v>
          </cell>
        </row>
        <row r="584">
          <cell r="B584">
            <v>4</v>
          </cell>
          <cell r="G584">
            <v>33</v>
          </cell>
          <cell r="H584" t="str">
            <v>M</v>
          </cell>
          <cell r="P584">
            <v>432.4972727</v>
          </cell>
          <cell r="R584">
            <v>7.3</v>
          </cell>
          <cell r="S584">
            <v>17.7</v>
          </cell>
          <cell r="AD584">
            <v>1157.93</v>
          </cell>
          <cell r="AG584">
            <v>71.02</v>
          </cell>
          <cell r="AI584">
            <v>240.28</v>
          </cell>
          <cell r="AJ584">
            <v>6.4</v>
          </cell>
          <cell r="AK584">
            <v>18.600000000000001</v>
          </cell>
          <cell r="BB584">
            <v>33</v>
          </cell>
          <cell r="BC584">
            <v>51</v>
          </cell>
        </row>
        <row r="585">
          <cell r="B585">
            <v>4</v>
          </cell>
          <cell r="G585">
            <v>46</v>
          </cell>
          <cell r="H585" t="str">
            <v>M</v>
          </cell>
          <cell r="P585">
            <v>1231.6681819999999</v>
          </cell>
          <cell r="R585">
            <v>2.1</v>
          </cell>
          <cell r="S585">
            <v>22.9</v>
          </cell>
          <cell r="AD585">
            <v>406</v>
          </cell>
          <cell r="AG585">
            <v>24.9</v>
          </cell>
          <cell r="AI585">
            <v>176.67</v>
          </cell>
          <cell r="AJ585">
            <v>2</v>
          </cell>
          <cell r="AK585">
            <v>23</v>
          </cell>
          <cell r="BB585">
            <v>46</v>
          </cell>
          <cell r="BC585">
            <v>69</v>
          </cell>
        </row>
        <row r="586">
          <cell r="B586">
            <v>4</v>
          </cell>
          <cell r="G586">
            <v>45</v>
          </cell>
          <cell r="H586" t="str">
            <v>M</v>
          </cell>
          <cell r="P586">
            <v>464.48090910000002</v>
          </cell>
          <cell r="R586">
            <v>7.6</v>
          </cell>
          <cell r="S586">
            <v>17.399999999999999</v>
          </cell>
          <cell r="AD586">
            <v>1084.0999999999999</v>
          </cell>
          <cell r="AG586">
            <v>66.489999999999995</v>
          </cell>
          <cell r="AI586">
            <v>224.66</v>
          </cell>
          <cell r="AJ586">
            <v>7.6</v>
          </cell>
          <cell r="AK586">
            <v>17.399999999999999</v>
          </cell>
          <cell r="BB586">
            <v>45</v>
          </cell>
          <cell r="BC586">
            <v>62</v>
          </cell>
        </row>
        <row r="587">
          <cell r="B587">
            <v>4</v>
          </cell>
          <cell r="G587">
            <v>62</v>
          </cell>
          <cell r="H587" t="str">
            <v>M</v>
          </cell>
          <cell r="P587">
            <v>460.47636360000001</v>
          </cell>
          <cell r="R587">
            <v>7.6</v>
          </cell>
          <cell r="S587">
            <v>17.399999999999999</v>
          </cell>
          <cell r="AD587">
            <v>39.119999999999997</v>
          </cell>
          <cell r="AG587">
            <v>2.4</v>
          </cell>
          <cell r="AI587">
            <v>9.66</v>
          </cell>
          <cell r="AJ587">
            <v>7.6</v>
          </cell>
          <cell r="AK587">
            <v>17.399999999999999</v>
          </cell>
          <cell r="BB587">
            <v>62</v>
          </cell>
          <cell r="BC587">
            <v>70</v>
          </cell>
        </row>
        <row r="588">
          <cell r="B588">
            <v>4</v>
          </cell>
          <cell r="G588">
            <v>30</v>
          </cell>
          <cell r="H588" t="str">
            <v>M</v>
          </cell>
          <cell r="P588">
            <v>789.59818180000002</v>
          </cell>
          <cell r="R588">
            <v>6.3</v>
          </cell>
          <cell r="S588">
            <v>18.7</v>
          </cell>
          <cell r="AD588">
            <v>1417.34</v>
          </cell>
          <cell r="AG588">
            <v>86.92</v>
          </cell>
          <cell r="AI588">
            <v>318.94</v>
          </cell>
          <cell r="AJ588">
            <v>2.7</v>
          </cell>
          <cell r="AK588">
            <v>22.3</v>
          </cell>
          <cell r="BB588">
            <v>30</v>
          </cell>
          <cell r="BC588">
            <v>49</v>
          </cell>
        </row>
        <row r="589">
          <cell r="B589">
            <v>4</v>
          </cell>
          <cell r="G589">
            <v>29</v>
          </cell>
          <cell r="H589" t="str">
            <v>M</v>
          </cell>
          <cell r="P589">
            <v>521.62727270000005</v>
          </cell>
          <cell r="R589">
            <v>7.7</v>
          </cell>
          <cell r="S589">
            <v>17.3</v>
          </cell>
          <cell r="AD589">
            <v>1364.98</v>
          </cell>
          <cell r="AG589">
            <v>83.72</v>
          </cell>
          <cell r="AI589">
            <v>286.99</v>
          </cell>
          <cell r="AJ589">
            <v>7.7</v>
          </cell>
          <cell r="AK589">
            <v>17.3</v>
          </cell>
          <cell r="BB589">
            <v>30</v>
          </cell>
          <cell r="BC589">
            <v>46</v>
          </cell>
        </row>
        <row r="590">
          <cell r="B590">
            <v>4</v>
          </cell>
          <cell r="G590">
            <v>57</v>
          </cell>
          <cell r="H590" t="str">
            <v>M</v>
          </cell>
          <cell r="P590">
            <v>473.48727270000001</v>
          </cell>
          <cell r="R590">
            <v>7.6</v>
          </cell>
          <cell r="S590">
            <v>17.399999999999999</v>
          </cell>
          <cell r="AD590">
            <v>265.83999999999997</v>
          </cell>
          <cell r="AG590">
            <v>16.3</v>
          </cell>
          <cell r="AI590">
            <v>62.3</v>
          </cell>
          <cell r="AJ590">
            <v>6.6</v>
          </cell>
          <cell r="AK590">
            <v>18.399999999999999</v>
          </cell>
          <cell r="BB590">
            <v>57</v>
          </cell>
          <cell r="BC590">
            <v>70</v>
          </cell>
        </row>
        <row r="591">
          <cell r="B591">
            <v>4</v>
          </cell>
          <cell r="G591">
            <v>53</v>
          </cell>
          <cell r="H591" t="str">
            <v>M</v>
          </cell>
          <cell r="P591">
            <v>420.96272729999998</v>
          </cell>
          <cell r="R591">
            <v>7.6</v>
          </cell>
          <cell r="S591">
            <v>17.399999999999999</v>
          </cell>
          <cell r="AD591">
            <v>585.54999999999995</v>
          </cell>
          <cell r="AG591">
            <v>35.909999999999997</v>
          </cell>
          <cell r="AI591">
            <v>128.27000000000001</v>
          </cell>
          <cell r="AJ591">
            <v>6.6</v>
          </cell>
          <cell r="AK591">
            <v>18.399999999999999</v>
          </cell>
          <cell r="BB591">
            <v>53</v>
          </cell>
          <cell r="BC591">
            <v>70</v>
          </cell>
        </row>
        <row r="592">
          <cell r="B592">
            <v>4</v>
          </cell>
          <cell r="G592">
            <v>55</v>
          </cell>
          <cell r="H592" t="str">
            <v>M</v>
          </cell>
          <cell r="P592">
            <v>495.98818180000001</v>
          </cell>
          <cell r="R592">
            <v>7.7</v>
          </cell>
          <cell r="S592">
            <v>17.3</v>
          </cell>
          <cell r="AD592">
            <v>518.66999999999996</v>
          </cell>
          <cell r="AG592">
            <v>31.81</v>
          </cell>
          <cell r="AI592">
            <v>116.38</v>
          </cell>
          <cell r="AJ592">
            <v>7.7</v>
          </cell>
          <cell r="AK592">
            <v>17.3</v>
          </cell>
          <cell r="BB592">
            <v>55</v>
          </cell>
          <cell r="BC592">
            <v>70</v>
          </cell>
        </row>
        <row r="593">
          <cell r="B593">
            <v>4</v>
          </cell>
          <cell r="G593">
            <v>62</v>
          </cell>
          <cell r="H593" t="str">
            <v>M</v>
          </cell>
          <cell r="P593">
            <v>489.87</v>
          </cell>
          <cell r="R593">
            <v>7.7</v>
          </cell>
          <cell r="S593">
            <v>17.3</v>
          </cell>
          <cell r="AD593">
            <v>41.39</v>
          </cell>
          <cell r="AG593">
            <v>2.54</v>
          </cell>
          <cell r="AI593">
            <v>10.23</v>
          </cell>
          <cell r="AJ593">
            <v>7.7</v>
          </cell>
          <cell r="AK593">
            <v>17.3</v>
          </cell>
          <cell r="BB593">
            <v>62</v>
          </cell>
          <cell r="BC593">
            <v>70</v>
          </cell>
        </row>
        <row r="594">
          <cell r="B594">
            <v>4</v>
          </cell>
          <cell r="G594">
            <v>41</v>
          </cell>
          <cell r="H594" t="str">
            <v>M</v>
          </cell>
          <cell r="P594">
            <v>828.87818179999999</v>
          </cell>
          <cell r="R594">
            <v>7.7</v>
          </cell>
          <cell r="S594">
            <v>17.3</v>
          </cell>
          <cell r="AD594">
            <v>1801.42</v>
          </cell>
          <cell r="AG594">
            <v>110.49</v>
          </cell>
          <cell r="AI594">
            <v>363.48</v>
          </cell>
          <cell r="AJ594">
            <v>7.7</v>
          </cell>
          <cell r="AK594">
            <v>17.3</v>
          </cell>
          <cell r="BB594">
            <v>41</v>
          </cell>
          <cell r="BC594">
            <v>58</v>
          </cell>
        </row>
        <row r="595">
          <cell r="B595">
            <v>4</v>
          </cell>
          <cell r="G595">
            <v>54</v>
          </cell>
          <cell r="H595" t="str">
            <v>M</v>
          </cell>
          <cell r="P595">
            <v>412.1754545</v>
          </cell>
          <cell r="R595">
            <v>7.7</v>
          </cell>
          <cell r="S595">
            <v>17.3</v>
          </cell>
          <cell r="AD595">
            <v>525.47</v>
          </cell>
          <cell r="AG595">
            <v>32.229999999999997</v>
          </cell>
          <cell r="AI595">
            <v>116.57</v>
          </cell>
          <cell r="AJ595">
            <v>7.7</v>
          </cell>
          <cell r="AK595">
            <v>17.3</v>
          </cell>
          <cell r="BB595">
            <v>54</v>
          </cell>
          <cell r="BC595">
            <v>70</v>
          </cell>
        </row>
        <row r="596">
          <cell r="B596">
            <v>4</v>
          </cell>
          <cell r="G596">
            <v>31</v>
          </cell>
          <cell r="H596" t="str">
            <v>M</v>
          </cell>
          <cell r="P596">
            <v>696.06636360000005</v>
          </cell>
          <cell r="R596">
            <v>7.7</v>
          </cell>
          <cell r="S596">
            <v>17.3</v>
          </cell>
          <cell r="AD596">
            <v>1647.02</v>
          </cell>
          <cell r="AG596">
            <v>101.02</v>
          </cell>
          <cell r="AI596">
            <v>338.7</v>
          </cell>
          <cell r="AJ596">
            <v>7.7</v>
          </cell>
          <cell r="AK596">
            <v>17.3</v>
          </cell>
          <cell r="BB596">
            <v>31</v>
          </cell>
          <cell r="BC596">
            <v>48</v>
          </cell>
        </row>
        <row r="597">
          <cell r="B597">
            <v>4</v>
          </cell>
          <cell r="G597">
            <v>33</v>
          </cell>
          <cell r="H597" t="str">
            <v>M</v>
          </cell>
          <cell r="P597">
            <v>575.84818180000002</v>
          </cell>
          <cell r="R597">
            <v>7.8</v>
          </cell>
          <cell r="S597">
            <v>17.2</v>
          </cell>
          <cell r="AD597">
            <v>1456.21</v>
          </cell>
          <cell r="AG597">
            <v>89.32</v>
          </cell>
          <cell r="AI597">
            <v>299.38</v>
          </cell>
          <cell r="AJ597">
            <v>7.8</v>
          </cell>
          <cell r="AK597">
            <v>17.2</v>
          </cell>
          <cell r="BB597">
            <v>33</v>
          </cell>
          <cell r="BC597">
            <v>50</v>
          </cell>
        </row>
        <row r="598">
          <cell r="B598">
            <v>4</v>
          </cell>
          <cell r="G598">
            <v>65</v>
          </cell>
          <cell r="H598" t="str">
            <v>M</v>
          </cell>
          <cell r="P598">
            <v>376.4272727</v>
          </cell>
          <cell r="R598">
            <v>4.9000000000000004</v>
          </cell>
          <cell r="S598">
            <v>20.100000000000001</v>
          </cell>
          <cell r="AD598">
            <v>1.85</v>
          </cell>
          <cell r="AG598">
            <v>0.12</v>
          </cell>
          <cell r="AI598">
            <v>0.77</v>
          </cell>
          <cell r="AJ598">
            <v>3.7</v>
          </cell>
          <cell r="AK598">
            <v>21.3</v>
          </cell>
          <cell r="BB598">
            <v>65</v>
          </cell>
          <cell r="BC598">
            <v>70</v>
          </cell>
        </row>
        <row r="599">
          <cell r="B599">
            <v>4</v>
          </cell>
          <cell r="G599">
            <v>40</v>
          </cell>
          <cell r="H599" t="str">
            <v>M</v>
          </cell>
          <cell r="P599">
            <v>2174.6054549999999</v>
          </cell>
          <cell r="R599">
            <v>8.1999999999999993</v>
          </cell>
          <cell r="S599">
            <v>16.8</v>
          </cell>
          <cell r="AD599">
            <v>4751.24</v>
          </cell>
          <cell r="AG599">
            <v>291.39999999999998</v>
          </cell>
          <cell r="AI599">
            <v>865</v>
          </cell>
          <cell r="AJ599">
            <v>8.1999999999999993</v>
          </cell>
          <cell r="AK599">
            <v>16.8</v>
          </cell>
          <cell r="BB599">
            <v>40</v>
          </cell>
          <cell r="BC599">
            <v>57</v>
          </cell>
        </row>
        <row r="600">
          <cell r="B600">
            <v>4</v>
          </cell>
          <cell r="G600">
            <v>57</v>
          </cell>
          <cell r="H600" t="str">
            <v>M</v>
          </cell>
          <cell r="P600">
            <v>1107.332727</v>
          </cell>
          <cell r="R600">
            <v>7.3</v>
          </cell>
          <cell r="S600">
            <v>17.7</v>
          </cell>
          <cell r="AD600">
            <v>343.48</v>
          </cell>
          <cell r="AG600">
            <v>21.06</v>
          </cell>
          <cell r="AI600">
            <v>79.41</v>
          </cell>
          <cell r="AJ600">
            <v>7.1</v>
          </cell>
          <cell r="AK600">
            <v>17.899999999999999</v>
          </cell>
          <cell r="BB600">
            <v>57</v>
          </cell>
          <cell r="BC600">
            <v>70</v>
          </cell>
        </row>
        <row r="601">
          <cell r="B601">
            <v>4</v>
          </cell>
          <cell r="G601">
            <v>57</v>
          </cell>
          <cell r="H601" t="str">
            <v>M</v>
          </cell>
          <cell r="P601">
            <v>458.8818182</v>
          </cell>
          <cell r="R601">
            <v>4.5</v>
          </cell>
          <cell r="S601">
            <v>20.5</v>
          </cell>
          <cell r="AD601">
            <v>27.75</v>
          </cell>
          <cell r="AG601">
            <v>1.7</v>
          </cell>
          <cell r="AI601">
            <v>8.8699999999999992</v>
          </cell>
          <cell r="AJ601">
            <v>2.7</v>
          </cell>
          <cell r="AK601">
            <v>22.3</v>
          </cell>
          <cell r="BB601">
            <v>57</v>
          </cell>
          <cell r="BC601">
            <v>70</v>
          </cell>
        </row>
        <row r="602">
          <cell r="B602">
            <v>4</v>
          </cell>
          <cell r="G602">
            <v>41</v>
          </cell>
          <cell r="H602" t="str">
            <v>M</v>
          </cell>
          <cell r="P602">
            <v>411.22272729999997</v>
          </cell>
          <cell r="R602">
            <v>5.7</v>
          </cell>
          <cell r="S602">
            <v>19.3</v>
          </cell>
          <cell r="AD602">
            <v>675.63</v>
          </cell>
          <cell r="AG602">
            <v>41.44</v>
          </cell>
          <cell r="AI602">
            <v>170.48</v>
          </cell>
          <cell r="AJ602">
            <v>5.3</v>
          </cell>
          <cell r="AK602">
            <v>19.7</v>
          </cell>
          <cell r="BB602">
            <v>41</v>
          </cell>
          <cell r="BC602">
            <v>60</v>
          </cell>
        </row>
        <row r="603">
          <cell r="B603">
            <v>4</v>
          </cell>
          <cell r="G603">
            <v>34</v>
          </cell>
          <cell r="H603" t="str">
            <v>M</v>
          </cell>
          <cell r="P603">
            <v>560</v>
          </cell>
          <cell r="R603">
            <v>8.6999999999999993</v>
          </cell>
          <cell r="S603">
            <v>16.3</v>
          </cell>
          <cell r="AD603">
            <v>1706.41</v>
          </cell>
          <cell r="AG603">
            <v>104.65</v>
          </cell>
          <cell r="AI603">
            <v>324.57</v>
          </cell>
          <cell r="AJ603">
            <v>8.6999999999999993</v>
          </cell>
          <cell r="AK603">
            <v>16.3</v>
          </cell>
          <cell r="BB603">
            <v>34</v>
          </cell>
          <cell r="BC603">
            <v>50</v>
          </cell>
        </row>
        <row r="604">
          <cell r="B604">
            <v>4</v>
          </cell>
          <cell r="G604">
            <v>51</v>
          </cell>
          <cell r="H604" t="str">
            <v>M</v>
          </cell>
          <cell r="P604">
            <v>390</v>
          </cell>
          <cell r="R604">
            <v>9.1999999999999993</v>
          </cell>
          <cell r="S604">
            <v>15.8</v>
          </cell>
          <cell r="AD604">
            <v>992.46</v>
          </cell>
          <cell r="AG604">
            <v>60.87</v>
          </cell>
          <cell r="AI604">
            <v>190.49</v>
          </cell>
          <cell r="AJ604">
            <v>9.1999999999999993</v>
          </cell>
          <cell r="AK604">
            <v>15.8</v>
          </cell>
          <cell r="BB604">
            <v>51</v>
          </cell>
          <cell r="BC604">
            <v>67</v>
          </cell>
        </row>
        <row r="605">
          <cell r="B605">
            <v>4</v>
          </cell>
          <cell r="G605">
            <v>41</v>
          </cell>
          <cell r="H605" t="str">
            <v>M</v>
          </cell>
          <cell r="P605">
            <v>2024.2163640000001</v>
          </cell>
          <cell r="R605">
            <v>2</v>
          </cell>
          <cell r="S605">
            <v>23</v>
          </cell>
          <cell r="AD605">
            <v>934.55</v>
          </cell>
          <cell r="AG605">
            <v>57.32</v>
          </cell>
          <cell r="AI605">
            <v>401.22</v>
          </cell>
          <cell r="AJ605">
            <v>2</v>
          </cell>
          <cell r="AK605">
            <v>23</v>
          </cell>
          <cell r="BB605">
            <v>41</v>
          </cell>
          <cell r="BC605">
            <v>64</v>
          </cell>
        </row>
        <row r="606">
          <cell r="B606">
            <v>4</v>
          </cell>
          <cell r="G606">
            <v>31</v>
          </cell>
          <cell r="H606" t="str">
            <v>M</v>
          </cell>
          <cell r="P606">
            <v>445.50909089999999</v>
          </cell>
          <cell r="R606">
            <v>9.6999999999999993</v>
          </cell>
          <cell r="S606">
            <v>15.3</v>
          </cell>
          <cell r="AD606">
            <v>1770.42</v>
          </cell>
          <cell r="AG606">
            <v>108.58</v>
          </cell>
          <cell r="AI606">
            <v>329.42</v>
          </cell>
          <cell r="AJ606">
            <v>9.6999999999999993</v>
          </cell>
          <cell r="AK606">
            <v>15.3</v>
          </cell>
          <cell r="BB606">
            <v>31</v>
          </cell>
          <cell r="BC606">
            <v>46</v>
          </cell>
        </row>
        <row r="608">
          <cell r="P608">
            <v>305478.05636540026</v>
          </cell>
          <cell r="AD608">
            <v>942278.37000000081</v>
          </cell>
          <cell r="AG608">
            <v>57792.070000000014</v>
          </cell>
          <cell r="AI608">
            <v>161743.81000000008</v>
          </cell>
        </row>
        <row r="611">
          <cell r="P611">
            <v>305478.05636540026</v>
          </cell>
          <cell r="AD611">
            <v>942278.37000000081</v>
          </cell>
          <cell r="AG611">
            <v>57792.070000000014</v>
          </cell>
          <cell r="AI611">
            <v>161743.81000000008</v>
          </cell>
          <cell r="AU611">
            <v>255221.0799999999</v>
          </cell>
          <cell r="BA611">
            <v>45193.280000000042</v>
          </cell>
        </row>
        <row r="612">
          <cell r="AD612">
            <v>478752.79999999976</v>
          </cell>
        </row>
        <row r="617">
          <cell r="AD617" t="str">
            <v>FACTOR DE PAGOS JUB</v>
          </cell>
        </row>
        <row r="618">
          <cell r="AD618" t="str">
            <v>**</v>
          </cell>
        </row>
        <row r="619">
          <cell r="AD619">
            <v>70012.67</v>
          </cell>
        </row>
        <row r="620">
          <cell r="AD620">
            <v>58385.100000000006</v>
          </cell>
        </row>
        <row r="621">
          <cell r="AD621">
            <v>528513.69000000006</v>
          </cell>
        </row>
        <row r="622">
          <cell r="AD622">
            <v>285366.91000000009</v>
          </cell>
        </row>
        <row r="624">
          <cell r="AD624">
            <v>52794.029500000004</v>
          </cell>
        </row>
        <row r="625">
          <cell r="AD625">
            <v>57792.113516275058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7">
          <cell r="W7">
            <v>100000</v>
          </cell>
        </row>
        <row r="8">
          <cell r="W8">
            <v>79910</v>
          </cell>
        </row>
        <row r="9">
          <cell r="W9">
            <v>65454</v>
          </cell>
        </row>
        <row r="10">
          <cell r="W10">
            <v>55524</v>
          </cell>
        </row>
        <row r="11">
          <cell r="W11">
            <v>49761</v>
          </cell>
        </row>
        <row r="12">
          <cell r="W12">
            <v>45730</v>
          </cell>
        </row>
        <row r="13">
          <cell r="W13">
            <v>42927</v>
          </cell>
        </row>
        <row r="14">
          <cell r="W14">
            <v>40893</v>
          </cell>
        </row>
        <row r="15">
          <cell r="W15">
            <v>39352</v>
          </cell>
        </row>
        <row r="16">
          <cell r="W16">
            <v>38053</v>
          </cell>
        </row>
        <row r="17">
          <cell r="W17">
            <v>36943</v>
          </cell>
        </row>
        <row r="18">
          <cell r="W18">
            <v>36000</v>
          </cell>
        </row>
        <row r="19">
          <cell r="W19">
            <v>35143</v>
          </cell>
        </row>
        <row r="20">
          <cell r="W20">
            <v>34363</v>
          </cell>
        </row>
        <row r="21">
          <cell r="W21">
            <v>33659</v>
          </cell>
        </row>
        <row r="22">
          <cell r="W22">
            <v>32989</v>
          </cell>
        </row>
        <row r="23">
          <cell r="W23">
            <v>32349</v>
          </cell>
        </row>
        <row r="24">
          <cell r="W24">
            <v>31734</v>
          </cell>
        </row>
        <row r="25">
          <cell r="W25">
            <v>31109</v>
          </cell>
        </row>
        <row r="26">
          <cell r="W26">
            <v>30506</v>
          </cell>
        </row>
        <row r="27">
          <cell r="W27">
            <v>29919</v>
          </cell>
        </row>
        <row r="28">
          <cell r="W28">
            <v>29350</v>
          </cell>
        </row>
        <row r="29">
          <cell r="W29">
            <v>28763</v>
          </cell>
        </row>
        <row r="30">
          <cell r="W30">
            <v>28185</v>
          </cell>
        </row>
        <row r="31">
          <cell r="W31">
            <v>27593</v>
          </cell>
        </row>
        <row r="32">
          <cell r="W32">
            <v>27006</v>
          </cell>
        </row>
        <row r="33">
          <cell r="W33">
            <v>26396</v>
          </cell>
        </row>
        <row r="34">
          <cell r="W34">
            <v>25786</v>
          </cell>
        </row>
        <row r="35">
          <cell r="W35">
            <v>25149</v>
          </cell>
        </row>
        <row r="36">
          <cell r="W36">
            <v>24505</v>
          </cell>
        </row>
        <row r="37">
          <cell r="W37">
            <v>23856</v>
          </cell>
        </row>
        <row r="38">
          <cell r="W38">
            <v>19991</v>
          </cell>
        </row>
        <row r="39">
          <cell r="W39">
            <v>18106</v>
          </cell>
        </row>
        <row r="40">
          <cell r="W40">
            <v>15130</v>
          </cell>
        </row>
        <row r="41">
          <cell r="W41">
            <v>13509</v>
          </cell>
        </row>
        <row r="42">
          <cell r="W42">
            <v>11246</v>
          </cell>
        </row>
        <row r="43">
          <cell r="W43">
            <v>6594</v>
          </cell>
        </row>
        <row r="44">
          <cell r="W44">
            <v>5145</v>
          </cell>
        </row>
        <row r="45">
          <cell r="W45">
            <v>3504</v>
          </cell>
        </row>
        <row r="46">
          <cell r="W46">
            <v>2040</v>
          </cell>
        </row>
        <row r="47">
          <cell r="W47">
            <v>987</v>
          </cell>
        </row>
      </sheetData>
      <sheetData sheetId="23" refreshError="1"/>
      <sheetData sheetId="24">
        <row r="2">
          <cell r="I2">
            <v>0.1</v>
          </cell>
          <cell r="J2">
            <v>0.9</v>
          </cell>
          <cell r="K2">
            <v>0.15</v>
          </cell>
        </row>
      </sheetData>
      <sheetData sheetId="25" refreshError="1"/>
      <sheetData sheetId="26" refreshError="1"/>
      <sheetData sheetId="27" refreshError="1"/>
      <sheetData sheetId="28">
        <row r="3">
          <cell r="M3">
            <v>0.04</v>
          </cell>
        </row>
        <row r="26">
          <cell r="E26">
            <v>2365.6828022751793</v>
          </cell>
          <cell r="K26">
            <v>823.02176264791956</v>
          </cell>
        </row>
      </sheetData>
      <sheetData sheetId="29">
        <row r="3">
          <cell r="D3">
            <v>0.2</v>
          </cell>
          <cell r="E3">
            <v>0.8</v>
          </cell>
          <cell r="F3">
            <v>0.1502</v>
          </cell>
        </row>
      </sheetData>
      <sheetData sheetId="30">
        <row r="3">
          <cell r="B3">
            <v>13.2782</v>
          </cell>
        </row>
        <row r="4">
          <cell r="B4">
            <v>13.2782</v>
          </cell>
        </row>
        <row r="5">
          <cell r="B5">
            <v>13.2782</v>
          </cell>
        </row>
        <row r="6">
          <cell r="B6">
            <v>13.2782</v>
          </cell>
        </row>
        <row r="7">
          <cell r="B7">
            <v>13.2782</v>
          </cell>
        </row>
        <row r="8">
          <cell r="B8">
            <v>13.2782</v>
          </cell>
        </row>
        <row r="9">
          <cell r="B9">
            <v>13.2782</v>
          </cell>
        </row>
        <row r="10">
          <cell r="B10">
            <v>13.2782</v>
          </cell>
        </row>
        <row r="11">
          <cell r="B11">
            <v>12.954700000000001</v>
          </cell>
        </row>
        <row r="12">
          <cell r="B12">
            <v>12.623200000000001</v>
          </cell>
        </row>
        <row r="13">
          <cell r="B13">
            <v>12.286300000000001</v>
          </cell>
        </row>
        <row r="14">
          <cell r="B14">
            <v>11.942399999999999</v>
          </cell>
        </row>
        <row r="15">
          <cell r="B15">
            <v>11.591900000000001</v>
          </cell>
        </row>
        <row r="16">
          <cell r="B16">
            <v>11.237399999999999</v>
          </cell>
        </row>
        <row r="17">
          <cell r="B17">
            <v>10.875299999999999</v>
          </cell>
        </row>
        <row r="18">
          <cell r="B18">
            <v>10.5084</v>
          </cell>
        </row>
        <row r="19">
          <cell r="B19">
            <v>10.1378</v>
          </cell>
        </row>
        <row r="20">
          <cell r="B20">
            <v>9.7658000000000005</v>
          </cell>
        </row>
        <row r="21">
          <cell r="B21">
            <v>9.3930000000000007</v>
          </cell>
        </row>
        <row r="22">
          <cell r="B22">
            <v>9.0222999999999995</v>
          </cell>
        </row>
        <row r="23">
          <cell r="B23">
            <v>8.6544000000000008</v>
          </cell>
        </row>
        <row r="24">
          <cell r="B24">
            <v>8.2881</v>
          </cell>
        </row>
        <row r="25">
          <cell r="B25">
            <v>7.9218000000000002</v>
          </cell>
        </row>
        <row r="26">
          <cell r="B26">
            <v>7.5552999999999999</v>
          </cell>
        </row>
        <row r="27">
          <cell r="B27">
            <v>7.1883999999999997</v>
          </cell>
        </row>
        <row r="28">
          <cell r="B28">
            <v>6.8235999999999999</v>
          </cell>
        </row>
        <row r="29">
          <cell r="B29">
            <v>6.4622000000000002</v>
          </cell>
        </row>
        <row r="30">
          <cell r="B30">
            <v>6.1109999999999998</v>
          </cell>
        </row>
        <row r="31">
          <cell r="B31">
            <v>5.7728000000000002</v>
          </cell>
        </row>
        <row r="32">
          <cell r="B32">
            <v>5.4524999999999997</v>
          </cell>
        </row>
        <row r="33">
          <cell r="B33">
            <v>5.1467999999999998</v>
          </cell>
        </row>
        <row r="34">
          <cell r="B34">
            <v>4.8620000000000001</v>
          </cell>
        </row>
        <row r="35">
          <cell r="B35">
            <v>4.5940000000000003</v>
          </cell>
        </row>
        <row r="36">
          <cell r="B36">
            <v>4.3411999999999997</v>
          </cell>
        </row>
        <row r="37">
          <cell r="B37">
            <v>4.0991</v>
          </cell>
        </row>
        <row r="38">
          <cell r="B38">
            <v>3.8731</v>
          </cell>
        </row>
        <row r="39">
          <cell r="B39">
            <v>3.6621999999999999</v>
          </cell>
        </row>
        <row r="40">
          <cell r="B40">
            <v>3.4662999999999999</v>
          </cell>
        </row>
        <row r="41">
          <cell r="B41">
            <v>3.2848999999999999</v>
          </cell>
        </row>
        <row r="42">
          <cell r="B42">
            <v>3.1194999999999999</v>
          </cell>
        </row>
        <row r="43">
          <cell r="B43">
            <v>2.9731000000000001</v>
          </cell>
        </row>
        <row r="44">
          <cell r="B44">
            <v>2.8502000000000001</v>
          </cell>
        </row>
        <row r="45">
          <cell r="B45">
            <v>2.7412000000000001</v>
          </cell>
        </row>
        <row r="46">
          <cell r="B46">
            <v>2.6455000000000002</v>
          </cell>
        </row>
        <row r="47">
          <cell r="B47">
            <v>2.5596000000000001</v>
          </cell>
        </row>
        <row r="48">
          <cell r="B48">
            <v>2.4819</v>
          </cell>
        </row>
        <row r="49">
          <cell r="B49">
            <v>2.4115000000000002</v>
          </cell>
        </row>
        <row r="50">
          <cell r="B50">
            <v>2.3418000000000001</v>
          </cell>
        </row>
        <row r="51">
          <cell r="B51">
            <v>2.2787000000000002</v>
          </cell>
        </row>
        <row r="52">
          <cell r="B52">
            <v>2.2139000000000002</v>
          </cell>
        </row>
        <row r="53">
          <cell r="B53">
            <v>2.1383999999999999</v>
          </cell>
        </row>
        <row r="54">
          <cell r="B54">
            <v>2.0703999999999998</v>
          </cell>
        </row>
        <row r="55">
          <cell r="B55">
            <v>1.9633</v>
          </cell>
        </row>
        <row r="56">
          <cell r="B56">
            <v>1.835</v>
          </cell>
        </row>
        <row r="57">
          <cell r="B57">
            <v>1.6841999999999999</v>
          </cell>
        </row>
        <row r="58">
          <cell r="B58">
            <v>1.4769000000000001</v>
          </cell>
        </row>
        <row r="59">
          <cell r="B59">
            <v>1.2141</v>
          </cell>
        </row>
        <row r="60">
          <cell r="B60">
            <v>0.94730000000000003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CodigoTrabajo"/>
      <sheetName val="Tabcol88"/>
      <sheetName val="Tabsoa"/>
      <sheetName val="Resumen WCH"/>
      <sheetName val="Comentarios"/>
      <sheetName val="Bases Biométricas"/>
      <sheetName val="Fas87def"/>
      <sheetName val="Resumen_WCH"/>
      <sheetName val="Bases_Biométri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>
            <v>3</v>
          </cell>
        </row>
        <row r="14">
          <cell r="B14">
            <v>3</v>
          </cell>
        </row>
        <row r="15">
          <cell r="B15">
            <v>3</v>
          </cell>
        </row>
        <row r="16">
          <cell r="B16">
            <v>3</v>
          </cell>
        </row>
        <row r="17">
          <cell r="B17">
            <v>3</v>
          </cell>
        </row>
        <row r="18">
          <cell r="B18">
            <v>3</v>
          </cell>
        </row>
        <row r="19">
          <cell r="B19">
            <v>3</v>
          </cell>
        </row>
        <row r="20">
          <cell r="B20">
            <v>3</v>
          </cell>
        </row>
        <row r="21">
          <cell r="B21">
            <v>3</v>
          </cell>
        </row>
        <row r="22">
          <cell r="B22">
            <v>3</v>
          </cell>
        </row>
        <row r="23">
          <cell r="B23">
            <v>3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CodigoTrabajo"/>
      <sheetName val="Tabsoa"/>
      <sheetName val="TABLA IESS 1"/>
      <sheetName val="TABLA IESS 2"/>
      <sheetName val="TABLA IESS 3"/>
      <sheetName val="TABLA IESS 4"/>
      <sheetName val="TABLA IESS 5"/>
      <sheetName val="TABLA IESS 6"/>
      <sheetName val="Resumen definitivo"/>
      <sheetName val="Resumen KPMG"/>
      <sheetName val="IAS 19"/>
      <sheetName val="PROJEC BENEFIT"/>
    </sheetNames>
    <sheetDataSet>
      <sheetData sheetId="0">
        <row r="11">
          <cell r="D11">
            <v>7.0000000000000007E-2</v>
          </cell>
        </row>
        <row r="15">
          <cell r="D15">
            <v>264</v>
          </cell>
        </row>
        <row r="32">
          <cell r="D32">
            <v>0</v>
          </cell>
        </row>
        <row r="51">
          <cell r="C51">
            <v>218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">
          <cell r="F12">
            <v>1735502</v>
          </cell>
        </row>
        <row r="13">
          <cell r="F13">
            <v>107756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>
        <row r="2">
          <cell r="C2">
            <v>100000</v>
          </cell>
        </row>
        <row r="26">
          <cell r="C26">
            <v>3553.6354141537618</v>
          </cell>
          <cell r="E26">
            <v>4640.5937621341272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col88"/>
      <sheetName val="Tabsoa"/>
      <sheetName val="CodigoTrabajo"/>
      <sheetName val="Comentarios"/>
      <sheetName val="Parámetros"/>
      <sheetName val="Resumen KPMG"/>
      <sheetName val="Nic19def"/>
      <sheetName val="Resumen_KPM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C5" t="str">
            <v>31 de diciembre de 2002</v>
          </cell>
        </row>
        <row r="19">
          <cell r="C19">
            <v>0</v>
          </cell>
        </row>
        <row r="26">
          <cell r="C26">
            <v>0</v>
          </cell>
        </row>
      </sheetData>
      <sheetData sheetId="5" refreshError="1"/>
      <sheetData sheetId="6" refreshError="1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ESS 1"/>
      <sheetName val="TABLA IESS 2"/>
      <sheetName val="TABLA IESS 3"/>
      <sheetName val="TABLA IESS 4"/>
      <sheetName val="TABLA IESS 5"/>
      <sheetName val="TABLA IESS 6"/>
      <sheetName val="Parámetros"/>
      <sheetName val="Resumen NIIF"/>
      <sheetName val="Resumen"/>
      <sheetName val="NIC 19"/>
      <sheetName val="Salidas"/>
      <sheetName val="Grafico Reservas"/>
      <sheetName val="Grafico Demografico"/>
      <sheetName val="Gráficos info general"/>
      <sheetName val="Graficos resumen"/>
      <sheetName val="Tabsoa"/>
      <sheetName val="Hipótesis-tabla"/>
      <sheetName val="Tabla Rotacion"/>
      <sheetName val="Gráfico Trabajadores"/>
      <sheetName val="Grafico VTR"/>
      <sheetName val="Linea"/>
      <sheetName val="Copiar"/>
      <sheetName val="Hoja4"/>
      <sheetName val="SRI"/>
      <sheetName val="tabla4%"/>
      <sheetName val="Tabla"/>
      <sheetName val="Probabilidades Separadas"/>
      <sheetName val="Superposi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Y30">
            <v>1984.8757034337759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0">
          <cell r="C10">
            <v>1</v>
          </cell>
        </row>
      </sheetData>
      <sheetData sheetId="27">
        <row r="2">
          <cell r="C2" t="str">
            <v>Probabilidad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Tabsoa"/>
      <sheetName val="Resumen NIIF"/>
      <sheetName val="Pags 4-5"/>
      <sheetName val="NIC 19"/>
      <sheetName val="Linea"/>
      <sheetName val="Grafico Reservas"/>
      <sheetName val="Grafico Demografico"/>
    </sheetNames>
    <sheetDataSet>
      <sheetData sheetId="0"/>
      <sheetData sheetId="1"/>
      <sheetData sheetId="2">
        <row r="35">
          <cell r="D35">
            <v>89543.459999999992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ámetros"/>
      <sheetName val="Normas"/>
      <sheetName val="CodigoTrabajo"/>
      <sheetName val="Tabcol88"/>
      <sheetName val="Tabsoa"/>
      <sheetName val="Resumen KPMG"/>
      <sheetName val="OBP"/>
      <sheetName val="CNP"/>
      <sheetName val="AMORT"/>
      <sheetName val="PNP"/>
      <sheetName val="PMA"/>
      <sheetName val="RESUMEN"/>
      <sheetName val="Comentarios"/>
      <sheetName val="Nic19def"/>
      <sheetName val="Resumen_KPMG"/>
      <sheetName val="Sipressa NIC 19 2004"/>
    </sheetNames>
    <sheetDataSet>
      <sheetData sheetId="0"/>
      <sheetData sheetId="1"/>
      <sheetData sheetId="2"/>
      <sheetData sheetId="3"/>
      <sheetData sheetId="4"/>
      <sheetData sheetId="5">
        <row r="19">
          <cell r="D19">
            <v>101470.88149999999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9">
          <cell r="D19">
            <v>101470.88149999999</v>
          </cell>
        </row>
      </sheetData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"/>
  <sheetViews>
    <sheetView showGridLines="0" tabSelected="1" topLeftCell="A31" workbookViewId="0">
      <selection activeCell="L55" sqref="L55"/>
    </sheetView>
  </sheetViews>
  <sheetFormatPr baseColWidth="10" defaultRowHeight="14.4" x14ac:dyDescent="0.3"/>
  <cols>
    <col min="2" max="2" width="15.33203125" customWidth="1"/>
    <col min="3" max="3" width="13.44140625" customWidth="1"/>
    <col min="4" max="4" width="3.44140625" customWidth="1"/>
    <col min="6" max="6" width="2.77734375" customWidth="1"/>
  </cols>
  <sheetData>
    <row r="2" spans="1:7" x14ac:dyDescent="0.3">
      <c r="B2" s="80" t="s">
        <v>198</v>
      </c>
      <c r="D2" t="s">
        <v>199</v>
      </c>
    </row>
    <row r="3" spans="1:7" x14ac:dyDescent="0.3">
      <c r="B3" s="80" t="s">
        <v>200</v>
      </c>
      <c r="D3" t="s">
        <v>201</v>
      </c>
    </row>
    <row r="4" spans="1:7" x14ac:dyDescent="0.3">
      <c r="B4" s="80" t="s">
        <v>202</v>
      </c>
      <c r="D4" t="s">
        <v>273</v>
      </c>
    </row>
    <row r="6" spans="1:7" x14ac:dyDescent="0.3">
      <c r="A6" s="86" t="s">
        <v>196</v>
      </c>
      <c r="B6" s="81" t="s">
        <v>195</v>
      </c>
    </row>
    <row r="8" spans="1:7" x14ac:dyDescent="0.3">
      <c r="E8" s="77" t="s">
        <v>172</v>
      </c>
      <c r="G8" s="77" t="s">
        <v>39</v>
      </c>
    </row>
    <row r="10" spans="1:7" x14ac:dyDescent="0.3">
      <c r="B10" s="70" t="s">
        <v>178</v>
      </c>
      <c r="C10" s="70" t="s">
        <v>170</v>
      </c>
      <c r="E10" s="71">
        <f>+'Movimiento AID'!H58</f>
        <v>7902.6100000000006</v>
      </c>
      <c r="F10" s="42"/>
      <c r="G10" s="71">
        <f>+'Movimiento AID'!J58</f>
        <v>1975.6525000000001</v>
      </c>
    </row>
    <row r="11" spans="1:7" x14ac:dyDescent="0.3">
      <c r="B11" s="70" t="s">
        <v>178</v>
      </c>
      <c r="C11" s="70" t="s">
        <v>171</v>
      </c>
      <c r="E11" s="71">
        <f>+'Movimiento AID'!V58</f>
        <v>7509.05</v>
      </c>
      <c r="F11" s="42"/>
      <c r="G11" s="71">
        <f>+'Movimiento AID'!X58</f>
        <v>1877.2625</v>
      </c>
    </row>
    <row r="12" spans="1:7" s="37" customFormat="1" x14ac:dyDescent="0.3">
      <c r="E12" s="45"/>
      <c r="F12" s="45"/>
      <c r="G12" s="45"/>
    </row>
    <row r="13" spans="1:7" ht="15" thickBot="1" x14ac:dyDescent="0.35">
      <c r="B13" s="73" t="s">
        <v>180</v>
      </c>
      <c r="C13" s="73" t="s">
        <v>187</v>
      </c>
      <c r="E13" s="76">
        <f>SUM(E10:E12)</f>
        <v>15411.66</v>
      </c>
      <c r="F13" s="45"/>
      <c r="G13" s="76">
        <f>SUM(G10:G12)</f>
        <v>3852.915</v>
      </c>
    </row>
    <row r="14" spans="1:7" s="37" customFormat="1" ht="15" thickTop="1" x14ac:dyDescent="0.3">
      <c r="B14" s="75"/>
      <c r="C14" s="75"/>
      <c r="E14" s="45"/>
      <c r="F14" s="45"/>
      <c r="G14" s="45"/>
    </row>
    <row r="15" spans="1:7" x14ac:dyDescent="0.3">
      <c r="B15" s="70" t="s">
        <v>179</v>
      </c>
      <c r="C15" s="70" t="s">
        <v>173</v>
      </c>
      <c r="E15" s="71">
        <f>-'Movimiento AID'!L58</f>
        <v>-758.97</v>
      </c>
      <c r="F15" s="42"/>
      <c r="G15" s="71">
        <f>+'Movimiento AID'!N58</f>
        <v>-189.74250000000001</v>
      </c>
    </row>
    <row r="16" spans="1:7" x14ac:dyDescent="0.3">
      <c r="B16" s="70" t="s">
        <v>179</v>
      </c>
      <c r="C16" s="70" t="s">
        <v>174</v>
      </c>
      <c r="E16" s="71">
        <f>-'Movimiento AID'!Z58</f>
        <v>-643.39</v>
      </c>
      <c r="F16" s="42"/>
      <c r="G16" s="71">
        <f>'Movimiento AID'!AB58</f>
        <v>-160.8475</v>
      </c>
    </row>
    <row r="17" spans="1:8" x14ac:dyDescent="0.3">
      <c r="B17" s="70" t="s">
        <v>178</v>
      </c>
      <c r="C17" s="70" t="s">
        <v>176</v>
      </c>
      <c r="E17" s="71">
        <f>+'Movimiento AID'!R58</f>
        <v>794.25255934897677</v>
      </c>
      <c r="G17" s="71">
        <f>+'Movimiento AID'!T58</f>
        <v>174.73556305677488</v>
      </c>
    </row>
    <row r="18" spans="1:8" x14ac:dyDescent="0.3">
      <c r="B18" s="70" t="s">
        <v>178</v>
      </c>
      <c r="C18" s="70" t="s">
        <v>177</v>
      </c>
      <c r="E18" s="71">
        <f>+'Movimiento AID'!AF58</f>
        <v>5676.3717112800277</v>
      </c>
      <c r="G18" s="71">
        <f>+'Movimiento AID'!AH58</f>
        <v>1248.8017764816057</v>
      </c>
    </row>
    <row r="19" spans="1:8" ht="7.2" customHeight="1" x14ac:dyDescent="0.3">
      <c r="E19" s="69"/>
      <c r="G19" s="69"/>
    </row>
    <row r="20" spans="1:8" ht="15" thickBot="1" x14ac:dyDescent="0.35">
      <c r="B20" s="73" t="s">
        <v>180</v>
      </c>
      <c r="C20" s="73" t="s">
        <v>181</v>
      </c>
      <c r="E20" s="74">
        <f>SUM(E10:E18)</f>
        <v>35891.584270629006</v>
      </c>
      <c r="G20" s="74">
        <f>SUM(G13:G18)</f>
        <v>4925.8623395383811</v>
      </c>
    </row>
    <row r="21" spans="1:8" ht="15" thickTop="1" x14ac:dyDescent="0.3"/>
    <row r="22" spans="1:8" x14ac:dyDescent="0.3">
      <c r="B22" s="70" t="s">
        <v>179</v>
      </c>
      <c r="C22" s="70" t="s">
        <v>173</v>
      </c>
      <c r="E22" s="71">
        <f>+'Movimiento AID'!AJ58</f>
        <v>-1887.7999999999997</v>
      </c>
      <c r="F22" s="42"/>
      <c r="G22" s="71">
        <f>+'Movimiento AID'!AK58</f>
        <v>-471.94999999999993</v>
      </c>
    </row>
    <row r="23" spans="1:8" x14ac:dyDescent="0.3">
      <c r="B23" s="70" t="s">
        <v>179</v>
      </c>
      <c r="C23" s="70" t="s">
        <v>174</v>
      </c>
      <c r="E23" s="71">
        <f>+'Movimiento AID'!AN58</f>
        <v>-2719.4861124992949</v>
      </c>
      <c r="F23" s="42"/>
      <c r="G23" s="71">
        <f>+'Movimiento AID'!AO58</f>
        <v>-652.58754474984494</v>
      </c>
    </row>
    <row r="25" spans="1:8" ht="15" thickBot="1" x14ac:dyDescent="0.35">
      <c r="B25" s="73" t="s">
        <v>180</v>
      </c>
      <c r="C25" s="73" t="s">
        <v>290</v>
      </c>
      <c r="E25" s="74">
        <f>SUM(E20:E23)</f>
        <v>31284.298158129706</v>
      </c>
      <c r="G25" s="74">
        <f>SUM(G20:G23)</f>
        <v>3801.3247947885366</v>
      </c>
    </row>
    <row r="26" spans="1:8" ht="15" thickTop="1" x14ac:dyDescent="0.3">
      <c r="B26" s="75"/>
      <c r="C26" s="75"/>
      <c r="E26" s="228"/>
      <c r="G26" s="228"/>
    </row>
    <row r="27" spans="1:8" x14ac:dyDescent="0.3">
      <c r="A27" s="87" t="s">
        <v>197</v>
      </c>
      <c r="B27" s="81" t="s">
        <v>182</v>
      </c>
    </row>
    <row r="28" spans="1:8" x14ac:dyDescent="0.3">
      <c r="A28" s="87"/>
      <c r="B28" s="81"/>
    </row>
    <row r="29" spans="1:8" x14ac:dyDescent="0.3">
      <c r="A29" s="87"/>
      <c r="B29" s="70" t="s">
        <v>262</v>
      </c>
      <c r="C29" s="207" t="s">
        <v>263</v>
      </c>
      <c r="D29" s="208"/>
      <c r="E29" s="208"/>
      <c r="F29" s="209"/>
      <c r="G29" s="72" t="s">
        <v>185</v>
      </c>
      <c r="H29" s="72" t="s">
        <v>186</v>
      </c>
    </row>
    <row r="30" spans="1:8" x14ac:dyDescent="0.3">
      <c r="A30" s="87"/>
    </row>
    <row r="31" spans="1:8" x14ac:dyDescent="0.3">
      <c r="A31" s="87"/>
      <c r="B31" s="70" t="s">
        <v>184</v>
      </c>
      <c r="C31" s="78" t="s">
        <v>264</v>
      </c>
      <c r="D31" s="26"/>
      <c r="E31" s="26"/>
      <c r="F31" s="79"/>
      <c r="G31" s="71">
        <f>+'Análisis Estudio Actuarial'!I38</f>
        <v>1230.1500000000001</v>
      </c>
      <c r="H31" s="71"/>
    </row>
    <row r="32" spans="1:8" x14ac:dyDescent="0.3">
      <c r="A32" s="87"/>
      <c r="B32" s="70" t="s">
        <v>265</v>
      </c>
      <c r="C32" s="78" t="s">
        <v>222</v>
      </c>
      <c r="D32" s="26"/>
      <c r="E32" s="26"/>
      <c r="F32" s="79"/>
      <c r="G32" s="71">
        <f>+'Análisis Estudio Actuarial'!I39</f>
        <v>622.9</v>
      </c>
      <c r="H32" s="71"/>
    </row>
    <row r="33" spans="1:9" x14ac:dyDescent="0.3">
      <c r="A33" s="87"/>
      <c r="B33" s="70" t="s">
        <v>266</v>
      </c>
      <c r="C33" s="78" t="s">
        <v>267</v>
      </c>
      <c r="D33" s="26"/>
      <c r="E33" s="26"/>
      <c r="F33" s="79"/>
      <c r="G33" s="71">
        <f>+'Análisis Estudio Actuarial'!I53</f>
        <v>3743.37</v>
      </c>
      <c r="H33" s="71"/>
    </row>
    <row r="34" spans="1:9" x14ac:dyDescent="0.3">
      <c r="A34" s="87"/>
      <c r="B34" s="70" t="s">
        <v>265</v>
      </c>
      <c r="C34" s="78" t="s">
        <v>223</v>
      </c>
      <c r="D34" s="26"/>
      <c r="E34" s="26"/>
      <c r="F34" s="79"/>
      <c r="G34" s="71">
        <f>+'Análisis Estudio Actuarial'!I54</f>
        <v>2463.58</v>
      </c>
      <c r="H34" s="71"/>
    </row>
    <row r="35" spans="1:9" x14ac:dyDescent="0.3">
      <c r="A35" s="87"/>
      <c r="B35" s="70" t="s">
        <v>268</v>
      </c>
      <c r="C35" s="78" t="s">
        <v>224</v>
      </c>
      <c r="D35" s="26"/>
      <c r="E35" s="26"/>
      <c r="F35" s="79"/>
      <c r="G35" s="71">
        <f>+'Análisis Estudio Actuarial'!G41+'Análisis Estudio Actuarial'!G42</f>
        <v>199.30000000000018</v>
      </c>
      <c r="H35" s="70"/>
    </row>
    <row r="36" spans="1:9" x14ac:dyDescent="0.3">
      <c r="A36" s="87"/>
      <c r="B36" s="70" t="s">
        <v>268</v>
      </c>
      <c r="C36" s="78" t="s">
        <v>225</v>
      </c>
      <c r="D36" s="26"/>
      <c r="E36" s="26"/>
      <c r="F36" s="79"/>
      <c r="G36" s="71"/>
      <c r="H36" s="71">
        <f>-'Análisis Estudio Actuarial'!G57</f>
        <v>1700.97</v>
      </c>
    </row>
    <row r="37" spans="1:9" x14ac:dyDescent="0.3">
      <c r="A37" s="87"/>
      <c r="B37" s="70" t="s">
        <v>269</v>
      </c>
      <c r="C37" s="78" t="s">
        <v>270</v>
      </c>
      <c r="D37" s="26"/>
      <c r="E37" s="26"/>
      <c r="F37" s="79"/>
      <c r="G37" s="71"/>
      <c r="H37" s="71">
        <f>+G31+G32+G35+G40</f>
        <v>3720.9900000000007</v>
      </c>
    </row>
    <row r="38" spans="1:9" x14ac:dyDescent="0.3">
      <c r="A38" s="87"/>
      <c r="B38" s="70" t="s">
        <v>269</v>
      </c>
      <c r="C38" s="78" t="s">
        <v>271</v>
      </c>
      <c r="D38" s="26"/>
      <c r="E38" s="26"/>
      <c r="F38" s="79"/>
      <c r="G38" s="71"/>
      <c r="H38" s="71">
        <f>+G33+G34-H36-H41+G39</f>
        <v>1664.9599999999991</v>
      </c>
    </row>
    <row r="39" spans="1:9" x14ac:dyDescent="0.3">
      <c r="A39" s="87"/>
      <c r="B39" s="70" t="s">
        <v>284</v>
      </c>
      <c r="C39" s="78" t="s">
        <v>286</v>
      </c>
      <c r="D39" s="26"/>
      <c r="E39" s="26"/>
      <c r="F39" s="79"/>
      <c r="G39" s="71">
        <f>-'Análisis Estudio Actuarial'!H57</f>
        <v>74</v>
      </c>
      <c r="H39" s="71"/>
    </row>
    <row r="40" spans="1:9" x14ac:dyDescent="0.3">
      <c r="A40" s="87"/>
      <c r="B40" s="70" t="s">
        <v>284</v>
      </c>
      <c r="C40" s="78" t="s">
        <v>287</v>
      </c>
      <c r="D40" s="26"/>
      <c r="E40" s="26"/>
      <c r="F40" s="79"/>
      <c r="G40" s="71">
        <f>-'Análisis Estudio Actuarial'!H42</f>
        <v>1668.64</v>
      </c>
      <c r="H40" s="71"/>
    </row>
    <row r="41" spans="1:9" x14ac:dyDescent="0.3">
      <c r="A41" s="87"/>
      <c r="B41" s="70" t="s">
        <v>269</v>
      </c>
      <c r="C41" s="78" t="s">
        <v>285</v>
      </c>
      <c r="D41" s="26"/>
      <c r="E41" s="26"/>
      <c r="F41" s="79"/>
      <c r="G41" s="71"/>
      <c r="H41" s="71">
        <f>-'Análisis Estudio Actuarial'!I58</f>
        <v>2915.0200000000004</v>
      </c>
    </row>
    <row r="42" spans="1:9" x14ac:dyDescent="0.3">
      <c r="A42" s="87"/>
      <c r="B42" s="81"/>
      <c r="G42" s="203">
        <f>SUM(G31:G41)</f>
        <v>10001.939999999999</v>
      </c>
      <c r="H42" s="203">
        <f>SUM(H31:H41)</f>
        <v>10001.94</v>
      </c>
    </row>
    <row r="43" spans="1:9" x14ac:dyDescent="0.3">
      <c r="A43" s="87"/>
      <c r="B43" t="s">
        <v>272</v>
      </c>
    </row>
    <row r="44" spans="1:9" x14ac:dyDescent="0.3">
      <c r="A44" s="87"/>
      <c r="B44" s="81"/>
    </row>
    <row r="45" spans="1:9" x14ac:dyDescent="0.3">
      <c r="G45" s="72" t="s">
        <v>185</v>
      </c>
      <c r="H45" s="72" t="s">
        <v>186</v>
      </c>
    </row>
    <row r="47" spans="1:9" x14ac:dyDescent="0.3">
      <c r="B47" s="70" t="s">
        <v>183</v>
      </c>
      <c r="C47" s="78" t="s">
        <v>169</v>
      </c>
      <c r="D47" s="26"/>
      <c r="E47" s="26"/>
      <c r="F47" s="79"/>
      <c r="G47" s="71"/>
      <c r="H47" s="71">
        <f>+G22+G23</f>
        <v>-1124.537544749845</v>
      </c>
    </row>
    <row r="48" spans="1:9" x14ac:dyDescent="0.3">
      <c r="B48" s="70" t="s">
        <v>184</v>
      </c>
      <c r="C48" s="78" t="s">
        <v>188</v>
      </c>
      <c r="D48" s="26"/>
      <c r="E48" s="26"/>
      <c r="F48" s="79"/>
      <c r="G48" s="71">
        <f>+H47</f>
        <v>-1124.537544749845</v>
      </c>
      <c r="H48" s="71">
        <v>0</v>
      </c>
      <c r="I48" s="205"/>
    </row>
    <row r="50" spans="1:12" x14ac:dyDescent="0.3">
      <c r="B50" t="s">
        <v>189</v>
      </c>
    </row>
    <row r="52" spans="1:12" x14ac:dyDescent="0.3">
      <c r="A52" s="87" t="s">
        <v>197</v>
      </c>
      <c r="B52" s="80" t="s">
        <v>190</v>
      </c>
    </row>
    <row r="54" spans="1:12" x14ac:dyDescent="0.3">
      <c r="B54" s="83" t="s">
        <v>191</v>
      </c>
      <c r="C54" s="84"/>
      <c r="D54" s="84"/>
      <c r="E54" s="84"/>
      <c r="F54" s="84"/>
      <c r="G54" s="84"/>
      <c r="H54" s="85"/>
      <c r="I54" s="206" t="s">
        <v>193</v>
      </c>
      <c r="J54" s="206"/>
      <c r="K54" s="206" t="s">
        <v>194</v>
      </c>
      <c r="L54" s="206"/>
    </row>
    <row r="55" spans="1:12" x14ac:dyDescent="0.3">
      <c r="B55" s="78" t="s">
        <v>192</v>
      </c>
      <c r="C55" s="26"/>
      <c r="D55" s="26"/>
      <c r="E55" s="26"/>
      <c r="F55" s="26"/>
      <c r="G55" s="26"/>
      <c r="H55" s="79"/>
      <c r="I55" s="73">
        <v>816</v>
      </c>
      <c r="J55" s="82"/>
      <c r="K55" s="73">
        <v>817</v>
      </c>
      <c r="L55" s="71">
        <f>-H47</f>
        <v>1124.537544749845</v>
      </c>
    </row>
  </sheetData>
  <mergeCells count="3">
    <mergeCell ref="I54:J54"/>
    <mergeCell ref="K54:L54"/>
    <mergeCell ref="C29:F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2"/>
  <sheetViews>
    <sheetView showGridLines="0" topLeftCell="B35" zoomScale="80" zoomScaleNormal="80" workbookViewId="0">
      <selection activeCell="H59" sqref="H59"/>
    </sheetView>
  </sheetViews>
  <sheetFormatPr baseColWidth="10" defaultColWidth="0" defaultRowHeight="13.2" zeroHeight="1" x14ac:dyDescent="0.3"/>
  <cols>
    <col min="1" max="1" width="2.88671875" style="88" bestFit="1" customWidth="1"/>
    <col min="2" max="2" width="6.44140625" style="88" customWidth="1"/>
    <col min="3" max="3" width="15.5546875" style="88" customWidth="1"/>
    <col min="4" max="4" width="50.6640625" style="88" customWidth="1"/>
    <col min="5" max="5" width="14.33203125" style="88" customWidth="1"/>
    <col min="6" max="6" width="12.109375" style="88" customWidth="1"/>
    <col min="7" max="7" width="13.109375" style="88" customWidth="1"/>
    <col min="8" max="8" width="18.5546875" style="88" customWidth="1"/>
    <col min="9" max="9" width="13.109375" style="88" customWidth="1"/>
    <col min="10" max="10" width="13.5546875" style="88" customWidth="1"/>
    <col min="11" max="11" width="14" style="88" customWidth="1"/>
    <col min="12" max="12" width="11.5546875" style="88" customWidth="1"/>
    <col min="13" max="13" width="14" style="88" customWidth="1"/>
    <col min="14" max="15" width="16.44140625" style="88" customWidth="1"/>
    <col min="16" max="17" width="12.6640625" style="88" customWidth="1"/>
    <col min="18" max="18" width="15.109375" style="88" customWidth="1"/>
    <col min="19" max="19" width="12.6640625" style="88" customWidth="1"/>
    <col min="20" max="20" width="9.33203125" style="88" bestFit="1" customWidth="1"/>
    <col min="21" max="21" width="1.44140625" style="91" customWidth="1"/>
    <col min="22" max="22" width="9.109375" style="88" customWidth="1"/>
    <col min="23" max="16384" width="9.109375" style="88" hidden="1"/>
  </cols>
  <sheetData>
    <row r="1" spans="1:22" x14ac:dyDescent="0.3">
      <c r="M1" s="212"/>
      <c r="N1" s="89"/>
      <c r="O1" s="89"/>
      <c r="P1" s="90"/>
      <c r="Q1" s="90"/>
      <c r="R1" s="90"/>
      <c r="S1" s="90"/>
    </row>
    <row r="2" spans="1:22" x14ac:dyDescent="0.3">
      <c r="M2" s="212"/>
      <c r="N2" s="89"/>
      <c r="O2" s="89"/>
      <c r="P2" s="90"/>
      <c r="Q2" s="90"/>
      <c r="R2" s="90"/>
      <c r="S2" s="90"/>
    </row>
    <row r="3" spans="1:22" x14ac:dyDescent="0.3"/>
    <row r="4" spans="1:22" x14ac:dyDescent="0.3"/>
    <row r="5" spans="1:22" x14ac:dyDescent="0.25">
      <c r="B5" s="92" t="s">
        <v>198</v>
      </c>
      <c r="D5" s="93" t="s">
        <v>261</v>
      </c>
    </row>
    <row r="6" spans="1:22" x14ac:dyDescent="0.3">
      <c r="B6" s="92" t="s">
        <v>203</v>
      </c>
      <c r="D6" s="94" t="s">
        <v>204</v>
      </c>
    </row>
    <row r="7" spans="1:22" x14ac:dyDescent="0.3">
      <c r="B7" s="92" t="s">
        <v>205</v>
      </c>
      <c r="D7" s="95" t="s">
        <v>274</v>
      </c>
    </row>
    <row r="8" spans="1:22" x14ac:dyDescent="0.3">
      <c r="B8" s="96"/>
    </row>
    <row r="9" spans="1:22" x14ac:dyDescent="0.3">
      <c r="B9" s="92" t="s">
        <v>206</v>
      </c>
    </row>
    <row r="10" spans="1:22" x14ac:dyDescent="0.3">
      <c r="B10" s="97" t="s">
        <v>207</v>
      </c>
    </row>
    <row r="11" spans="1:22" x14ac:dyDescent="0.3">
      <c r="B11" s="97"/>
    </row>
    <row r="12" spans="1:22" x14ac:dyDescent="0.3">
      <c r="A12" s="98"/>
      <c r="B12" s="92" t="s">
        <v>208</v>
      </c>
    </row>
    <row r="13" spans="1:22" x14ac:dyDescent="0.3">
      <c r="A13" s="98"/>
      <c r="B13" s="99" t="s">
        <v>209</v>
      </c>
    </row>
    <row r="14" spans="1:22" x14ac:dyDescent="0.3">
      <c r="A14" s="98"/>
      <c r="B14" s="88" t="s">
        <v>210</v>
      </c>
    </row>
    <row r="15" spans="1:22" x14ac:dyDescent="0.3">
      <c r="A15" s="98"/>
      <c r="B15" s="88" t="s">
        <v>211</v>
      </c>
    </row>
    <row r="16" spans="1:22" x14ac:dyDescent="0.3">
      <c r="A16" s="98"/>
      <c r="B16" s="88" t="s">
        <v>212</v>
      </c>
      <c r="V16" s="91"/>
    </row>
    <row r="17" spans="1:28" x14ac:dyDescent="0.3">
      <c r="A17" s="98"/>
      <c r="V17" s="91"/>
    </row>
    <row r="18" spans="1:28" x14ac:dyDescent="0.3">
      <c r="A18" s="98"/>
      <c r="B18" s="92" t="s">
        <v>213</v>
      </c>
      <c r="D18" s="88" t="s">
        <v>276</v>
      </c>
      <c r="V18" s="91"/>
    </row>
    <row r="19" spans="1:28" x14ac:dyDescent="0.3">
      <c r="V19" s="91"/>
      <c r="X19" s="100"/>
    </row>
    <row r="20" spans="1:28" x14ac:dyDescent="0.3">
      <c r="B20" s="92" t="s">
        <v>214</v>
      </c>
      <c r="E20" s="101"/>
      <c r="F20" s="102"/>
      <c r="G20" s="102"/>
      <c r="H20" s="102"/>
      <c r="I20" s="102"/>
      <c r="J20" s="102"/>
      <c r="V20" s="102"/>
      <c r="X20" s="100"/>
    </row>
    <row r="21" spans="1:28" x14ac:dyDescent="0.3">
      <c r="A21" s="103"/>
      <c r="B21" s="104"/>
      <c r="C21" s="105"/>
      <c r="D21" s="106"/>
      <c r="E21" s="102"/>
      <c r="F21" s="102"/>
      <c r="G21" s="102"/>
      <c r="H21" s="102"/>
      <c r="I21" s="102"/>
      <c r="J21" s="102"/>
      <c r="V21" s="102"/>
      <c r="W21" s="102"/>
      <c r="X21" s="100"/>
    </row>
    <row r="22" spans="1:28" x14ac:dyDescent="0.3">
      <c r="A22" s="103"/>
      <c r="B22" s="104"/>
      <c r="C22" s="105"/>
      <c r="D22" s="106"/>
      <c r="E22" s="102"/>
      <c r="F22" s="102"/>
      <c r="G22" s="102"/>
      <c r="H22" s="102"/>
      <c r="I22" s="102"/>
      <c r="T22" s="91"/>
      <c r="U22" s="102"/>
      <c r="V22" s="102"/>
      <c r="W22" s="100"/>
    </row>
    <row r="23" spans="1:28" ht="28.5" customHeight="1" x14ac:dyDescent="0.25">
      <c r="A23" s="107"/>
      <c r="B23" s="107"/>
      <c r="C23" s="108" t="s">
        <v>215</v>
      </c>
      <c r="D23" s="108" t="s">
        <v>216</v>
      </c>
      <c r="E23" s="108" t="s">
        <v>217</v>
      </c>
      <c r="F23" s="109" t="s">
        <v>218</v>
      </c>
      <c r="G23" s="110" t="s">
        <v>219</v>
      </c>
      <c r="H23" s="109" t="s">
        <v>220</v>
      </c>
      <c r="I23" s="109" t="s">
        <v>221</v>
      </c>
      <c r="J23" s="109" t="s">
        <v>222</v>
      </c>
      <c r="K23" s="109" t="s">
        <v>223</v>
      </c>
      <c r="L23" s="109" t="s">
        <v>224</v>
      </c>
      <c r="M23" s="109" t="s">
        <v>225</v>
      </c>
      <c r="N23" s="109" t="s">
        <v>226</v>
      </c>
      <c r="O23" s="109" t="s">
        <v>227</v>
      </c>
      <c r="P23" s="109" t="s">
        <v>228</v>
      </c>
      <c r="Q23" s="99"/>
      <c r="U23" s="88"/>
      <c r="Y23" s="91"/>
      <c r="Z23" s="102"/>
      <c r="AA23" s="111"/>
      <c r="AB23" s="100"/>
    </row>
    <row r="24" spans="1:28" ht="15.75" customHeight="1" x14ac:dyDescent="0.3">
      <c r="A24" s="102"/>
      <c r="B24" s="102"/>
      <c r="C24" s="112">
        <v>21011401</v>
      </c>
      <c r="D24" s="113" t="s">
        <v>229</v>
      </c>
      <c r="E24" s="114">
        <v>-9871.32</v>
      </c>
      <c r="F24" s="115"/>
      <c r="G24" s="116"/>
      <c r="H24" s="116"/>
      <c r="I24" s="116"/>
      <c r="J24" s="116"/>
      <c r="K24" s="117"/>
      <c r="L24" s="116"/>
      <c r="M24" s="116"/>
      <c r="N24" s="115">
        <v>1668.64</v>
      </c>
      <c r="O24" s="116"/>
      <c r="P24" s="118">
        <f>SUM(E24:O24)</f>
        <v>-8202.68</v>
      </c>
      <c r="Q24" s="119"/>
      <c r="U24" s="88"/>
      <c r="Y24" s="91"/>
      <c r="Z24" s="111"/>
      <c r="AA24" s="102"/>
      <c r="AB24" s="100"/>
    </row>
    <row r="25" spans="1:28" ht="15.75" customHeight="1" x14ac:dyDescent="0.3">
      <c r="A25" s="102"/>
      <c r="B25" s="102"/>
      <c r="C25" s="112">
        <v>21011501</v>
      </c>
      <c r="D25" s="113" t="s">
        <v>230</v>
      </c>
      <c r="E25" s="114">
        <v>-24418.63</v>
      </c>
      <c r="F25" s="116">
        <f>5615.57-74</f>
        <v>5541.57</v>
      </c>
      <c r="G25" s="116"/>
      <c r="H25" s="116"/>
      <c r="I25" s="116"/>
      <c r="J25" s="116"/>
      <c r="K25" s="117"/>
      <c r="L25" s="116"/>
      <c r="M25" s="116"/>
      <c r="N25" s="116">
        <v>74</v>
      </c>
      <c r="O25" s="116"/>
      <c r="P25" s="118">
        <f>SUM(E25:O25)</f>
        <v>-18803.060000000001</v>
      </c>
      <c r="Q25" s="99"/>
      <c r="U25" s="88"/>
      <c r="Y25" s="91"/>
      <c r="Z25" s="111"/>
      <c r="AA25" s="102"/>
      <c r="AB25" s="100"/>
    </row>
    <row r="26" spans="1:28" ht="15.75" customHeight="1" x14ac:dyDescent="0.3">
      <c r="A26" s="102"/>
      <c r="B26" s="102"/>
      <c r="C26" s="112">
        <v>31070101</v>
      </c>
      <c r="D26" s="113" t="s">
        <v>231</v>
      </c>
      <c r="E26" s="114">
        <v>0</v>
      </c>
      <c r="F26" s="115"/>
      <c r="G26" s="116"/>
      <c r="H26" s="116"/>
      <c r="I26" s="116"/>
      <c r="J26" s="116"/>
      <c r="K26" s="117"/>
      <c r="L26" s="116"/>
      <c r="M26" s="116"/>
      <c r="N26" s="116"/>
      <c r="O26" s="116">
        <v>0</v>
      </c>
      <c r="P26" s="118">
        <f t="shared" ref="P26:P29" si="0">SUM(E26:O26)</f>
        <v>0</v>
      </c>
      <c r="Q26" s="120">
        <f>+F24-O26</f>
        <v>0</v>
      </c>
      <c r="U26" s="88"/>
      <c r="Y26" s="91"/>
      <c r="Z26" s="111"/>
      <c r="AA26" s="102"/>
      <c r="AB26" s="100"/>
    </row>
    <row r="27" spans="1:28" ht="15.75" customHeight="1" x14ac:dyDescent="0.3">
      <c r="A27" s="102"/>
      <c r="B27" s="102"/>
      <c r="C27" s="112" t="s">
        <v>278</v>
      </c>
      <c r="D27" s="113" t="s">
        <v>232</v>
      </c>
      <c r="E27" s="114"/>
      <c r="F27" s="115"/>
      <c r="G27" s="116">
        <v>1189.6500000000001</v>
      </c>
      <c r="H27" s="116">
        <v>0</v>
      </c>
      <c r="I27" s="116"/>
      <c r="J27" s="116"/>
      <c r="K27" s="117"/>
      <c r="L27" s="116"/>
      <c r="M27" s="116"/>
      <c r="N27" s="116"/>
      <c r="O27" s="116"/>
      <c r="P27" s="118">
        <f t="shared" si="0"/>
        <v>1189.6500000000001</v>
      </c>
      <c r="Q27" s="99"/>
      <c r="U27" s="88"/>
      <c r="Y27" s="91"/>
      <c r="Z27" s="111"/>
      <c r="AA27" s="102"/>
      <c r="AB27" s="100"/>
    </row>
    <row r="28" spans="1:28" ht="15.75" customHeight="1" x14ac:dyDescent="0.3">
      <c r="A28" s="102"/>
      <c r="B28" s="102"/>
      <c r="C28" s="112" t="s">
        <v>275</v>
      </c>
      <c r="D28" s="113" t="s">
        <v>277</v>
      </c>
      <c r="E28" s="114">
        <v>0</v>
      </c>
      <c r="F28" s="115">
        <v>0</v>
      </c>
      <c r="G28" s="116">
        <v>3308.54</v>
      </c>
      <c r="H28" s="116"/>
      <c r="I28" s="116"/>
      <c r="J28" s="116"/>
      <c r="K28" s="117"/>
      <c r="L28" s="116"/>
      <c r="M28" s="116"/>
      <c r="N28" s="116"/>
      <c r="O28" s="116"/>
      <c r="P28" s="118">
        <f t="shared" si="0"/>
        <v>3308.54</v>
      </c>
      <c r="Q28" s="121"/>
      <c r="U28" s="88"/>
      <c r="Y28" s="91"/>
      <c r="Z28" s="102"/>
      <c r="AB28" s="100"/>
    </row>
    <row r="29" spans="1:28" ht="15.75" customHeight="1" x14ac:dyDescent="0.3">
      <c r="A29" s="102"/>
      <c r="B29" s="102"/>
      <c r="C29" s="112" t="s">
        <v>279</v>
      </c>
      <c r="D29" s="113" t="s">
        <v>280</v>
      </c>
      <c r="E29" s="114"/>
      <c r="F29" s="115"/>
      <c r="G29" s="116">
        <v>6230.65</v>
      </c>
      <c r="H29" s="116"/>
      <c r="I29" s="116"/>
      <c r="J29" s="116"/>
      <c r="K29" s="117"/>
      <c r="L29" s="116"/>
      <c r="M29" s="116"/>
      <c r="N29" s="116"/>
      <c r="O29" s="116"/>
      <c r="P29" s="118">
        <f t="shared" si="0"/>
        <v>6230.65</v>
      </c>
      <c r="Q29" s="121"/>
      <c r="U29" s="88"/>
      <c r="Y29" s="91"/>
      <c r="Z29" s="102"/>
      <c r="AB29" s="100"/>
    </row>
    <row r="30" spans="1:28" ht="15.75" customHeight="1" thickBot="1" x14ac:dyDescent="0.35">
      <c r="A30" s="102"/>
      <c r="B30" s="102"/>
      <c r="C30" s="122"/>
      <c r="D30" s="122" t="s">
        <v>149</v>
      </c>
      <c r="E30" s="123">
        <f>SUM(E24:E28)</f>
        <v>-34289.949999999997</v>
      </c>
      <c r="F30" s="124">
        <f>SUM(F24:F28)</f>
        <v>5541.57</v>
      </c>
      <c r="G30" s="124">
        <f>SUM(G24:G28)</f>
        <v>4498.1900000000005</v>
      </c>
      <c r="H30" s="124">
        <f>SUM(H24:H28)</f>
        <v>0</v>
      </c>
      <c r="I30" s="124">
        <f>SUM(I24:I28)</f>
        <v>0</v>
      </c>
      <c r="J30" s="124">
        <f>SUM(J24:J28)</f>
        <v>0</v>
      </c>
      <c r="K30" s="124">
        <f>SUM(K24:K28)</f>
        <v>0</v>
      </c>
      <c r="L30" s="124">
        <f>SUM(L24:L28)</f>
        <v>0</v>
      </c>
      <c r="M30" s="124">
        <f>SUM(M24:M28)</f>
        <v>0</v>
      </c>
      <c r="N30" s="124">
        <f>SUM(N24:N28)</f>
        <v>1742.64</v>
      </c>
      <c r="O30" s="124">
        <f>SUM(O24:O28)</f>
        <v>0</v>
      </c>
      <c r="P30" s="124">
        <f>SUM(P24:P28)</f>
        <v>-22507.55</v>
      </c>
      <c r="U30" s="88"/>
      <c r="Y30" s="91"/>
      <c r="AA30" s="125"/>
      <c r="AB30" s="100"/>
    </row>
    <row r="31" spans="1:28" ht="16.5" customHeight="1" thickTop="1" x14ac:dyDescent="0.3">
      <c r="A31" s="102"/>
      <c r="B31" s="102"/>
      <c r="C31" s="99"/>
      <c r="D31" s="99"/>
      <c r="E31" s="126"/>
      <c r="G31" s="127"/>
      <c r="H31" s="128"/>
      <c r="I31" s="213"/>
      <c r="J31" s="129"/>
      <c r="K31" s="129"/>
      <c r="U31" s="88"/>
      <c r="W31" s="91"/>
      <c r="X31" s="130"/>
      <c r="Y31" s="131"/>
      <c r="Z31" s="100"/>
    </row>
    <row r="32" spans="1:28" ht="16.5" customHeight="1" x14ac:dyDescent="0.3">
      <c r="A32" s="102"/>
      <c r="B32" s="102"/>
      <c r="C32" s="99"/>
      <c r="D32" s="99"/>
      <c r="E32" s="132"/>
      <c r="F32" s="133"/>
      <c r="G32" s="127"/>
      <c r="H32" s="127"/>
      <c r="I32" s="213"/>
      <c r="J32" s="129"/>
      <c r="K32" s="129"/>
      <c r="U32" s="88"/>
      <c r="W32" s="91"/>
      <c r="Y32" s="131"/>
      <c r="Z32" s="100"/>
    </row>
    <row r="33" spans="1:25" ht="16.5" customHeight="1" x14ac:dyDescent="0.3">
      <c r="A33" s="102"/>
      <c r="B33" s="102"/>
      <c r="C33" s="99"/>
      <c r="D33" s="99"/>
      <c r="E33" s="132"/>
      <c r="F33" s="133"/>
      <c r="G33" s="127"/>
      <c r="H33" s="127"/>
      <c r="I33" s="134"/>
      <c r="T33" s="91"/>
      <c r="U33" s="135"/>
      <c r="V33" s="131"/>
      <c r="W33" s="100"/>
    </row>
    <row r="34" spans="1:25" ht="16.5" customHeight="1" x14ac:dyDescent="0.3">
      <c r="A34" s="102"/>
      <c r="B34" s="136" t="s">
        <v>233</v>
      </c>
      <c r="E34" s="101"/>
      <c r="F34" s="102"/>
      <c r="G34" s="127"/>
      <c r="H34" s="127"/>
      <c r="I34" s="127"/>
      <c r="J34" s="134"/>
      <c r="L34" s="136" t="s">
        <v>234</v>
      </c>
      <c r="W34" s="137"/>
      <c r="X34" s="131"/>
      <c r="Y34" s="100"/>
    </row>
    <row r="35" spans="1:25" ht="16.5" customHeight="1" x14ac:dyDescent="0.3">
      <c r="A35" s="102"/>
      <c r="C35" s="138"/>
      <c r="E35" s="101"/>
      <c r="F35" s="102"/>
      <c r="I35" s="101"/>
      <c r="J35" s="134"/>
      <c r="W35" s="131"/>
      <c r="X35" s="131"/>
      <c r="Y35" s="100"/>
    </row>
    <row r="36" spans="1:25" ht="37.200000000000003" customHeight="1" x14ac:dyDescent="0.3">
      <c r="A36" s="102"/>
      <c r="C36" s="214" t="s">
        <v>235</v>
      </c>
      <c r="D36" s="214"/>
      <c r="E36" s="214"/>
      <c r="F36" s="139"/>
      <c r="G36" s="140" t="s">
        <v>236</v>
      </c>
      <c r="H36" s="140" t="s">
        <v>237</v>
      </c>
      <c r="I36" s="140" t="s">
        <v>238</v>
      </c>
      <c r="J36" s="134"/>
      <c r="L36" s="210" t="s">
        <v>235</v>
      </c>
      <c r="M36" s="210"/>
      <c r="N36" s="210"/>
      <c r="O36" s="210"/>
      <c r="P36" s="210"/>
      <c r="Q36" s="210"/>
      <c r="R36" s="141" t="s">
        <v>239</v>
      </c>
      <c r="W36" s="131"/>
      <c r="X36" s="131"/>
      <c r="Y36" s="100"/>
    </row>
    <row r="37" spans="1:25" ht="21" customHeight="1" x14ac:dyDescent="0.3">
      <c r="A37" s="102"/>
      <c r="C37" s="142" t="s">
        <v>282</v>
      </c>
      <c r="G37" s="143">
        <v>9871.32</v>
      </c>
      <c r="H37" s="144">
        <f>-E24</f>
        <v>9871.32</v>
      </c>
      <c r="I37" s="145">
        <f t="shared" ref="I37:I43" si="1">+G37-H37</f>
        <v>0</v>
      </c>
      <c r="K37" s="107"/>
      <c r="L37" s="99" t="s">
        <v>240</v>
      </c>
      <c r="M37" s="99"/>
      <c r="N37" s="99"/>
      <c r="O37" s="99"/>
      <c r="R37" s="146">
        <f>+G38+G39</f>
        <v>1853.0500000000002</v>
      </c>
      <c r="X37" s="131"/>
      <c r="Y37" s="100"/>
    </row>
    <row r="38" spans="1:25" ht="16.5" customHeight="1" x14ac:dyDescent="0.3">
      <c r="A38" s="102"/>
      <c r="C38" s="142" t="s">
        <v>241</v>
      </c>
      <c r="G38" s="147">
        <v>1230.1500000000001</v>
      </c>
      <c r="H38" s="144">
        <v>0</v>
      </c>
      <c r="I38" s="145">
        <f>+G38-H38</f>
        <v>1230.1500000000001</v>
      </c>
      <c r="J38" s="130"/>
      <c r="K38" s="148"/>
      <c r="L38" s="149" t="s">
        <v>242</v>
      </c>
      <c r="M38" s="149"/>
      <c r="N38" s="149"/>
      <c r="O38" s="149"/>
      <c r="R38" s="150">
        <f>+SUM(R37:R37)</f>
        <v>1853.0500000000002</v>
      </c>
      <c r="X38" s="131"/>
      <c r="Y38" s="100"/>
    </row>
    <row r="39" spans="1:25" ht="16.5" customHeight="1" x14ac:dyDescent="0.3">
      <c r="A39" s="102"/>
      <c r="C39" s="88" t="s">
        <v>243</v>
      </c>
      <c r="G39" s="147">
        <v>622.9</v>
      </c>
      <c r="H39" s="144">
        <v>0</v>
      </c>
      <c r="I39" s="151">
        <f>+G39-H39</f>
        <v>622.9</v>
      </c>
      <c r="K39" s="102"/>
      <c r="L39" s="152" t="s">
        <v>238</v>
      </c>
      <c r="M39" s="152"/>
      <c r="N39" s="152"/>
      <c r="O39" s="152"/>
      <c r="R39" s="153">
        <f>+R38-R40</f>
        <v>1853.0500000000002</v>
      </c>
      <c r="S39" s="102"/>
      <c r="X39" s="131"/>
      <c r="Y39" s="100"/>
    </row>
    <row r="40" spans="1:25" ht="16.5" customHeight="1" x14ac:dyDescent="0.3">
      <c r="A40" s="102"/>
      <c r="C40" s="154" t="s">
        <v>244</v>
      </c>
      <c r="G40" s="147">
        <v>0</v>
      </c>
      <c r="H40" s="155">
        <v>0</v>
      </c>
      <c r="I40" s="151">
        <f>+G40-H40</f>
        <v>0</v>
      </c>
      <c r="J40" s="130"/>
      <c r="K40" s="156"/>
      <c r="L40" s="149" t="s">
        <v>283</v>
      </c>
      <c r="M40" s="149"/>
      <c r="N40" s="149"/>
      <c r="O40" s="149"/>
      <c r="R40" s="157">
        <v>0</v>
      </c>
      <c r="X40" s="131"/>
      <c r="Y40" s="100"/>
    </row>
    <row r="41" spans="1:25" ht="16.5" customHeight="1" x14ac:dyDescent="0.3">
      <c r="A41" s="102"/>
      <c r="C41" s="142" t="s">
        <v>246</v>
      </c>
      <c r="G41" s="143">
        <v>2017.66</v>
      </c>
      <c r="H41" s="144">
        <v>0</v>
      </c>
      <c r="I41" s="151">
        <f t="shared" si="1"/>
        <v>2017.66</v>
      </c>
      <c r="K41" s="158"/>
      <c r="X41" s="131"/>
      <c r="Y41" s="100"/>
    </row>
    <row r="42" spans="1:25" ht="16.5" customHeight="1" x14ac:dyDescent="0.3">
      <c r="A42" s="102"/>
      <c r="C42" s="142" t="s">
        <v>247</v>
      </c>
      <c r="G42" s="143">
        <v>-1818.36</v>
      </c>
      <c r="H42" s="155">
        <f>-N24</f>
        <v>-1668.64</v>
      </c>
      <c r="I42" s="151">
        <f>+G42-H42</f>
        <v>-149.7199999999998</v>
      </c>
      <c r="K42" s="158"/>
      <c r="L42" s="210" t="s">
        <v>235</v>
      </c>
      <c r="M42" s="210"/>
      <c r="N42" s="210"/>
      <c r="O42" s="210"/>
      <c r="P42" s="210"/>
      <c r="Q42" s="210"/>
      <c r="R42" s="141" t="s">
        <v>239</v>
      </c>
      <c r="X42" s="131"/>
      <c r="Y42" s="100"/>
    </row>
    <row r="43" spans="1:25" ht="16.5" customHeight="1" x14ac:dyDescent="0.3">
      <c r="A43" s="102"/>
      <c r="C43" s="142" t="s">
        <v>248</v>
      </c>
      <c r="G43" s="159">
        <v>0</v>
      </c>
      <c r="H43" s="160">
        <v>0</v>
      </c>
      <c r="I43" s="181">
        <f t="shared" si="1"/>
        <v>0</v>
      </c>
      <c r="K43" s="158"/>
      <c r="L43" s="99" t="s">
        <v>249</v>
      </c>
      <c r="M43" s="99"/>
      <c r="N43" s="99"/>
      <c r="O43" s="99"/>
      <c r="R43" s="146">
        <f>-G40</f>
        <v>0</v>
      </c>
      <c r="X43" s="131"/>
      <c r="Y43" s="100"/>
    </row>
    <row r="44" spans="1:25" ht="16.5" customHeight="1" x14ac:dyDescent="0.3">
      <c r="A44" s="102"/>
      <c r="C44" s="161" t="s">
        <v>281</v>
      </c>
      <c r="G44" s="162">
        <f>SUM(G37:G43)</f>
        <v>11923.669999999998</v>
      </c>
      <c r="H44" s="163">
        <f>SUM(H37:H43)</f>
        <v>8202.68</v>
      </c>
      <c r="I44" s="163">
        <f>SUM(I37:I43)</f>
        <v>3720.9900000000002</v>
      </c>
      <c r="K44" s="102"/>
      <c r="L44" s="149" t="s">
        <v>242</v>
      </c>
      <c r="M44" s="149"/>
      <c r="N44" s="149"/>
      <c r="O44" s="149"/>
      <c r="R44" s="150">
        <f>+SUM(R43:R43)</f>
        <v>0</v>
      </c>
      <c r="X44" s="131"/>
      <c r="Y44" s="100"/>
    </row>
    <row r="45" spans="1:25" ht="16.5" customHeight="1" x14ac:dyDescent="0.3">
      <c r="A45" s="102"/>
      <c r="C45" s="161" t="s">
        <v>250</v>
      </c>
      <c r="G45" s="162"/>
      <c r="H45" s="163"/>
      <c r="I45" s="163"/>
      <c r="K45" s="102"/>
      <c r="L45" s="152" t="s">
        <v>238</v>
      </c>
      <c r="M45" s="152"/>
      <c r="N45" s="152"/>
      <c r="O45" s="152"/>
      <c r="R45" s="153">
        <f>+R44-R46</f>
        <v>-1668.64</v>
      </c>
      <c r="X45" s="131"/>
      <c r="Y45" s="100"/>
    </row>
    <row r="46" spans="1:25" x14ac:dyDescent="0.3">
      <c r="A46" s="102"/>
      <c r="C46" s="98" t="s">
        <v>238</v>
      </c>
      <c r="G46" s="164">
        <f>+G47-G44+G45</f>
        <v>-3720.989999999998</v>
      </c>
      <c r="H46" s="165"/>
      <c r="I46" s="127"/>
      <c r="L46" s="149" t="s">
        <v>283</v>
      </c>
      <c r="M46" s="149"/>
      <c r="N46" s="149"/>
      <c r="O46" s="149"/>
      <c r="R46" s="157">
        <f>+N24</f>
        <v>1668.64</v>
      </c>
      <c r="X46" s="100"/>
    </row>
    <row r="47" spans="1:25" ht="14.25" customHeight="1" x14ac:dyDescent="0.3">
      <c r="A47" s="102"/>
      <c r="C47" s="166" t="s">
        <v>251</v>
      </c>
      <c r="G47" s="167">
        <f>-P24</f>
        <v>8202.68</v>
      </c>
      <c r="I47" s="127"/>
      <c r="X47" s="100"/>
    </row>
    <row r="48" spans="1:25" ht="22.5" customHeight="1" x14ac:dyDescent="0.3">
      <c r="A48" s="102"/>
      <c r="I48" s="127"/>
      <c r="J48" s="130"/>
      <c r="W48" s="131"/>
      <c r="X48" s="100"/>
    </row>
    <row r="49" spans="1:24" ht="21" customHeight="1" x14ac:dyDescent="0.3">
      <c r="A49" s="102"/>
      <c r="B49" s="136" t="s">
        <v>252</v>
      </c>
      <c r="I49" s="127"/>
      <c r="L49" s="136" t="s">
        <v>234</v>
      </c>
      <c r="R49" s="168"/>
      <c r="S49" s="168"/>
      <c r="T49" s="168"/>
      <c r="W49" s="131"/>
      <c r="X49" s="100"/>
    </row>
    <row r="50" spans="1:24" ht="21" customHeight="1" x14ac:dyDescent="0.3">
      <c r="A50" s="102"/>
      <c r="F50" s="131"/>
      <c r="R50" s="168"/>
      <c r="S50" s="168"/>
      <c r="T50" s="168"/>
      <c r="W50" s="131"/>
      <c r="X50" s="100"/>
    </row>
    <row r="51" spans="1:24" x14ac:dyDescent="0.3">
      <c r="A51" s="102"/>
      <c r="C51" s="214" t="s">
        <v>235</v>
      </c>
      <c r="D51" s="214"/>
      <c r="E51" s="214"/>
      <c r="F51" s="139"/>
      <c r="G51" s="169" t="s">
        <v>239</v>
      </c>
      <c r="H51" s="140" t="s">
        <v>237</v>
      </c>
      <c r="I51" s="140" t="s">
        <v>238</v>
      </c>
      <c r="L51" s="210" t="s">
        <v>235</v>
      </c>
      <c r="M51" s="210"/>
      <c r="N51" s="210"/>
      <c r="O51" s="210"/>
      <c r="P51" s="210"/>
      <c r="Q51" s="210"/>
      <c r="R51" s="141" t="s">
        <v>239</v>
      </c>
      <c r="S51" s="146"/>
      <c r="T51" s="146"/>
      <c r="W51" s="102"/>
      <c r="X51" s="100"/>
    </row>
    <row r="52" spans="1:24" ht="14.4" x14ac:dyDescent="0.3">
      <c r="A52" s="102"/>
      <c r="C52" s="142" t="s">
        <v>253</v>
      </c>
      <c r="G52" s="147">
        <v>24418.63</v>
      </c>
      <c r="H52" s="144">
        <f>-E25</f>
        <v>24418.63</v>
      </c>
      <c r="I52" s="145">
        <f>+G52-H52</f>
        <v>0</v>
      </c>
      <c r="L52" s="99" t="s">
        <v>240</v>
      </c>
      <c r="M52" s="99"/>
      <c r="N52" s="99"/>
      <c r="O52" s="99"/>
      <c r="R52" s="146">
        <f>+G53+G54</f>
        <v>6206.95</v>
      </c>
      <c r="S52" s="170"/>
      <c r="T52" s="170"/>
      <c r="W52" s="102"/>
      <c r="X52" s="100"/>
    </row>
    <row r="53" spans="1:24" ht="14.4" x14ac:dyDescent="0.3">
      <c r="A53" s="102"/>
      <c r="C53" s="142" t="s">
        <v>241</v>
      </c>
      <c r="G53" s="147">
        <v>3743.37</v>
      </c>
      <c r="H53" s="144">
        <v>0</v>
      </c>
      <c r="I53" s="171">
        <f t="shared" ref="I53:I58" si="2">+G53-H53</f>
        <v>3743.37</v>
      </c>
      <c r="J53" s="130"/>
      <c r="L53" s="149" t="s">
        <v>242</v>
      </c>
      <c r="M53" s="149"/>
      <c r="N53" s="149"/>
      <c r="O53" s="149"/>
      <c r="R53" s="150">
        <f>+SUM(R52:R52)</f>
        <v>6206.95</v>
      </c>
      <c r="S53" s="172"/>
      <c r="T53" s="172"/>
      <c r="W53" s="111"/>
      <c r="X53" s="100"/>
    </row>
    <row r="54" spans="1:24" x14ac:dyDescent="0.3">
      <c r="A54" s="102"/>
      <c r="C54" s="88" t="s">
        <v>243</v>
      </c>
      <c r="G54" s="173">
        <v>2463.58</v>
      </c>
      <c r="H54" s="144">
        <v>0</v>
      </c>
      <c r="I54" s="171">
        <f t="shared" si="2"/>
        <v>2463.58</v>
      </c>
      <c r="L54" s="152" t="s">
        <v>238</v>
      </c>
      <c r="M54" s="152"/>
      <c r="N54" s="152"/>
      <c r="O54" s="152"/>
      <c r="R54" s="172">
        <f>+R53-R56</f>
        <v>6206.95</v>
      </c>
      <c r="S54" s="102"/>
      <c r="T54" s="170"/>
      <c r="W54" s="102"/>
      <c r="X54" s="100"/>
    </row>
    <row r="55" spans="1:24" ht="14.4" x14ac:dyDescent="0.3">
      <c r="A55" s="102"/>
      <c r="C55" s="154" t="s">
        <v>254</v>
      </c>
      <c r="G55" s="173">
        <v>0</v>
      </c>
      <c r="H55" s="144">
        <v>0</v>
      </c>
      <c r="I55" s="171">
        <f t="shared" si="2"/>
        <v>0</v>
      </c>
      <c r="L55" s="152"/>
      <c r="M55" s="152"/>
      <c r="N55" s="152"/>
      <c r="O55" s="152"/>
      <c r="R55" s="172"/>
      <c r="S55" s="102"/>
      <c r="T55" s="170"/>
      <c r="W55" s="102"/>
      <c r="X55" s="100"/>
    </row>
    <row r="56" spans="1:24" x14ac:dyDescent="0.3">
      <c r="A56" s="102"/>
      <c r="C56" s="174" t="s">
        <v>255</v>
      </c>
      <c r="G56" s="147">
        <v>0</v>
      </c>
      <c r="H56" s="144">
        <f>+M30</f>
        <v>0</v>
      </c>
      <c r="I56" s="145">
        <f t="shared" si="2"/>
        <v>0</v>
      </c>
      <c r="J56" s="165"/>
      <c r="K56" s="158"/>
      <c r="L56" s="149" t="s">
        <v>283</v>
      </c>
      <c r="M56" s="149"/>
      <c r="N56" s="149"/>
      <c r="O56" s="149"/>
      <c r="R56" s="150">
        <v>0</v>
      </c>
      <c r="S56" s="147"/>
      <c r="T56" s="147"/>
      <c r="W56" s="102"/>
      <c r="X56" s="100"/>
    </row>
    <row r="57" spans="1:24" ht="14.4" x14ac:dyDescent="0.3">
      <c r="A57" s="102"/>
      <c r="C57" s="142" t="s">
        <v>256</v>
      </c>
      <c r="G57" s="175">
        <v>-1700.97</v>
      </c>
      <c r="H57" s="176">
        <f>-N25</f>
        <v>-74</v>
      </c>
      <c r="I57" s="151">
        <f t="shared" si="2"/>
        <v>-1626.97</v>
      </c>
      <c r="J57" s="158"/>
      <c r="K57" s="102"/>
      <c r="L57" s="177"/>
      <c r="Q57" s="178"/>
      <c r="R57" s="178"/>
      <c r="S57" s="178"/>
      <c r="T57" s="178"/>
      <c r="X57" s="100"/>
    </row>
    <row r="58" spans="1:24" ht="14.4" x14ac:dyDescent="0.3">
      <c r="A58" s="102"/>
      <c r="C58" s="142" t="s">
        <v>257</v>
      </c>
      <c r="G58" s="179">
        <v>-8456.59</v>
      </c>
      <c r="H58" s="180">
        <f>-F25</f>
        <v>-5541.57</v>
      </c>
      <c r="I58" s="181">
        <f t="shared" si="2"/>
        <v>-2915.0200000000004</v>
      </c>
      <c r="J58" s="158"/>
      <c r="K58" s="102"/>
      <c r="L58" s="177"/>
      <c r="Q58" s="178"/>
      <c r="R58" s="178"/>
      <c r="S58" s="178"/>
      <c r="T58" s="178"/>
      <c r="X58" s="100"/>
    </row>
    <row r="59" spans="1:24" x14ac:dyDescent="0.3">
      <c r="A59" s="102"/>
      <c r="C59" s="161" t="s">
        <v>258</v>
      </c>
      <c r="G59" s="182">
        <f>SUM(G52:G58)</f>
        <v>20468.02</v>
      </c>
      <c r="H59" s="183">
        <f>SUM(H52:H58)</f>
        <v>18803.060000000001</v>
      </c>
      <c r="I59" s="183">
        <f>SUM(I52:I58)</f>
        <v>1664.9599999999991</v>
      </c>
      <c r="J59" s="102"/>
      <c r="K59" s="102"/>
      <c r="L59" s="210" t="s">
        <v>235</v>
      </c>
      <c r="M59" s="210"/>
      <c r="N59" s="210"/>
      <c r="O59" s="210"/>
      <c r="P59" s="210"/>
      <c r="Q59" s="210"/>
      <c r="R59" s="141" t="s">
        <v>239</v>
      </c>
      <c r="W59" s="184"/>
      <c r="X59" s="100"/>
    </row>
    <row r="60" spans="1:24" x14ac:dyDescent="0.3">
      <c r="A60" s="102"/>
      <c r="C60" s="161" t="s">
        <v>250</v>
      </c>
      <c r="G60" s="182"/>
      <c r="H60" s="183"/>
      <c r="I60" s="183"/>
      <c r="J60" s="102"/>
      <c r="K60" s="102"/>
      <c r="L60" s="99" t="s">
        <v>249</v>
      </c>
      <c r="M60" s="99"/>
      <c r="N60" s="99"/>
      <c r="O60" s="99"/>
      <c r="R60" s="146">
        <f>+G55</f>
        <v>0</v>
      </c>
      <c r="W60" s="184"/>
      <c r="X60" s="100"/>
    </row>
    <row r="61" spans="1:24" x14ac:dyDescent="0.3">
      <c r="C61" s="98" t="s">
        <v>238</v>
      </c>
      <c r="G61" s="164">
        <f>+G62-G59+G60</f>
        <v>-1664.9599999999991</v>
      </c>
      <c r="H61" s="185"/>
      <c r="L61" s="149" t="s">
        <v>242</v>
      </c>
      <c r="M61" s="149"/>
      <c r="N61" s="149"/>
      <c r="O61" s="149"/>
      <c r="R61" s="150">
        <f>+N25</f>
        <v>74</v>
      </c>
      <c r="W61" s="186"/>
      <c r="X61" s="100"/>
    </row>
    <row r="62" spans="1:24" ht="11.25" customHeight="1" x14ac:dyDescent="0.3">
      <c r="C62" s="166" t="s">
        <v>259</v>
      </c>
      <c r="G62" s="187">
        <f>-P25</f>
        <v>18803.060000000001</v>
      </c>
      <c r="H62" s="121"/>
      <c r="L62" s="152" t="s">
        <v>238</v>
      </c>
      <c r="M62" s="152"/>
      <c r="N62" s="152"/>
      <c r="O62" s="152"/>
      <c r="R62" s="153">
        <f>+R61-R63</f>
        <v>74</v>
      </c>
    </row>
    <row r="63" spans="1:24" x14ac:dyDescent="0.3">
      <c r="L63" s="149" t="s">
        <v>283</v>
      </c>
      <c r="M63" s="149"/>
      <c r="N63" s="149"/>
      <c r="O63" s="149"/>
      <c r="R63" s="157">
        <v>0</v>
      </c>
      <c r="S63" s="188"/>
      <c r="T63" s="188"/>
    </row>
    <row r="64" spans="1:24" x14ac:dyDescent="0.3">
      <c r="S64" s="189"/>
      <c r="T64" s="189"/>
    </row>
    <row r="65" spans="2:19" x14ac:dyDescent="0.3">
      <c r="B65" s="102"/>
      <c r="H65" s="190"/>
    </row>
    <row r="66" spans="2:19" x14ac:dyDescent="0.3">
      <c r="B66" s="102"/>
      <c r="H66" s="190"/>
    </row>
    <row r="67" spans="2:19" x14ac:dyDescent="0.3">
      <c r="B67" s="102"/>
      <c r="H67" s="190"/>
      <c r="L67" s="211"/>
      <c r="M67" s="211"/>
      <c r="N67" s="211"/>
      <c r="O67" s="211"/>
      <c r="P67" s="211"/>
      <c r="Q67" s="211"/>
      <c r="R67" s="191"/>
    </row>
    <row r="68" spans="2:19" x14ac:dyDescent="0.3">
      <c r="B68" s="102"/>
      <c r="H68" s="190"/>
      <c r="L68" s="191"/>
      <c r="M68" s="191"/>
      <c r="N68" s="191"/>
      <c r="O68" s="191"/>
      <c r="P68" s="191"/>
      <c r="Q68" s="191"/>
      <c r="R68" s="191"/>
    </row>
    <row r="69" spans="2:19" x14ac:dyDescent="0.3">
      <c r="B69" s="102"/>
      <c r="H69" s="190"/>
      <c r="L69" s="136" t="s">
        <v>260</v>
      </c>
      <c r="R69" s="168"/>
    </row>
    <row r="70" spans="2:19" x14ac:dyDescent="0.3">
      <c r="B70" s="102"/>
      <c r="H70" s="190"/>
      <c r="R70" s="168"/>
    </row>
    <row r="71" spans="2:19" x14ac:dyDescent="0.3">
      <c r="B71" s="102"/>
      <c r="H71" s="190"/>
      <c r="L71" s="210" t="s">
        <v>235</v>
      </c>
      <c r="M71" s="210"/>
      <c r="N71" s="210"/>
      <c r="O71" s="210"/>
      <c r="P71" s="210"/>
      <c r="Q71" s="210"/>
      <c r="R71" s="141" t="s">
        <v>239</v>
      </c>
    </row>
    <row r="72" spans="2:19" x14ac:dyDescent="0.3">
      <c r="B72" s="102"/>
      <c r="H72" s="190"/>
      <c r="L72" s="99" t="s">
        <v>240</v>
      </c>
      <c r="M72" s="99"/>
      <c r="N72" s="99"/>
      <c r="O72" s="99"/>
      <c r="R72" s="146">
        <f>+G41+G42+G56+G57</f>
        <v>-1501.6699999999998</v>
      </c>
    </row>
    <row r="73" spans="2:19" x14ac:dyDescent="0.3">
      <c r="B73" s="102"/>
      <c r="H73" s="190"/>
      <c r="K73" s="102"/>
      <c r="L73" s="149" t="s">
        <v>242</v>
      </c>
      <c r="M73" s="149"/>
      <c r="N73" s="149"/>
      <c r="O73" s="149"/>
      <c r="R73" s="150">
        <f>+SUM(R72:R72)</f>
        <v>-1501.6699999999998</v>
      </c>
    </row>
    <row r="74" spans="2:19" x14ac:dyDescent="0.3">
      <c r="B74" s="102"/>
      <c r="H74" s="190"/>
      <c r="L74" s="152" t="s">
        <v>238</v>
      </c>
      <c r="M74" s="152"/>
      <c r="N74" s="152"/>
      <c r="O74" s="152"/>
      <c r="R74" s="172">
        <f>+R73-R75</f>
        <v>-1501.6699999999998</v>
      </c>
      <c r="S74" s="130"/>
    </row>
    <row r="75" spans="2:19" x14ac:dyDescent="0.3">
      <c r="B75" s="102"/>
      <c r="H75" s="190"/>
      <c r="L75" s="149" t="s">
        <v>245</v>
      </c>
      <c r="M75" s="149"/>
      <c r="N75" s="149"/>
      <c r="O75" s="149"/>
      <c r="R75" s="150">
        <v>0</v>
      </c>
    </row>
    <row r="76" spans="2:19" x14ac:dyDescent="0.3">
      <c r="B76" s="102"/>
      <c r="H76" s="190"/>
      <c r="I76" s="190"/>
      <c r="J76" s="190"/>
      <c r="L76" s="192"/>
      <c r="M76" s="193"/>
      <c r="N76" s="193"/>
      <c r="O76" s="193"/>
      <c r="P76" s="91"/>
      <c r="Q76" s="91"/>
      <c r="R76" s="91"/>
    </row>
    <row r="77" spans="2:19" x14ac:dyDescent="0.3">
      <c r="B77" s="102"/>
      <c r="H77" s="190"/>
      <c r="I77" s="190"/>
      <c r="J77" s="190"/>
      <c r="L77" s="192"/>
      <c r="M77" s="193"/>
      <c r="N77" s="193"/>
      <c r="O77" s="193"/>
      <c r="P77" s="91"/>
      <c r="Q77" s="91"/>
      <c r="R77" s="91"/>
    </row>
    <row r="78" spans="2:19" ht="14.4" x14ac:dyDescent="0.3">
      <c r="D78" s="154"/>
      <c r="E78" s="154"/>
      <c r="F78" s="154"/>
      <c r="H78" s="190"/>
      <c r="I78" s="190"/>
      <c r="J78" s="190"/>
      <c r="L78" s="192"/>
      <c r="M78" s="193"/>
      <c r="N78" s="193"/>
      <c r="O78" s="193"/>
      <c r="P78" s="91"/>
      <c r="Q78" s="91"/>
      <c r="R78" s="91"/>
    </row>
    <row r="79" spans="2:19" x14ac:dyDescent="0.3">
      <c r="B79" s="136"/>
      <c r="H79" s="190"/>
      <c r="I79" s="190"/>
      <c r="J79" s="190"/>
      <c r="L79" s="192"/>
      <c r="M79" s="193"/>
      <c r="N79" s="193"/>
      <c r="O79" s="193"/>
      <c r="P79" s="91"/>
      <c r="Q79" s="91"/>
      <c r="R79" s="91"/>
    </row>
    <row r="80" spans="2:19" ht="14.4" x14ac:dyDescent="0.3">
      <c r="B80" s="102"/>
      <c r="C80" s="194"/>
      <c r="D80" s="195"/>
      <c r="E80" s="195"/>
      <c r="F80" s="195"/>
      <c r="G80" s="195"/>
      <c r="H80" s="196"/>
      <c r="I80" s="190"/>
      <c r="J80" s="190"/>
      <c r="L80" s="192"/>
      <c r="M80" s="193"/>
      <c r="N80" s="193"/>
      <c r="O80" s="193"/>
      <c r="P80" s="91"/>
      <c r="Q80" s="91"/>
      <c r="R80" s="91"/>
    </row>
    <row r="81" spans="2:18" x14ac:dyDescent="0.3">
      <c r="B81" s="102"/>
      <c r="H81" s="190"/>
      <c r="I81" s="190"/>
      <c r="J81" s="190"/>
      <c r="L81" s="192"/>
      <c r="M81" s="193"/>
      <c r="N81" s="193"/>
      <c r="O81" s="193"/>
      <c r="P81" s="91"/>
      <c r="Q81" s="91"/>
      <c r="R81" s="91"/>
    </row>
    <row r="82" spans="2:18" x14ac:dyDescent="0.3">
      <c r="C82" s="197"/>
      <c r="D82" s="198"/>
      <c r="E82" s="198"/>
      <c r="I82" s="190"/>
      <c r="J82" s="190"/>
      <c r="L82" s="192"/>
      <c r="M82" s="193"/>
      <c r="N82" s="193"/>
      <c r="O82" s="193"/>
      <c r="P82" s="91"/>
      <c r="Q82" s="91"/>
      <c r="R82" s="91"/>
    </row>
    <row r="83" spans="2:18" x14ac:dyDescent="0.3">
      <c r="B83" s="199"/>
      <c r="C83" s="197"/>
      <c r="D83" s="200"/>
      <c r="E83" s="201"/>
      <c r="F83" s="201"/>
      <c r="I83" s="190"/>
      <c r="J83" s="190"/>
      <c r="L83" s="192"/>
      <c r="M83" s="193"/>
      <c r="N83" s="193"/>
      <c r="O83" s="193"/>
      <c r="P83" s="91"/>
      <c r="Q83" s="91"/>
      <c r="R83" s="91"/>
    </row>
    <row r="84" spans="2:18" x14ac:dyDescent="0.3">
      <c r="B84" s="136"/>
      <c r="I84" s="190"/>
      <c r="J84" s="190"/>
      <c r="L84" s="192"/>
      <c r="M84" s="193"/>
      <c r="N84" s="193"/>
      <c r="O84" s="193"/>
      <c r="P84" s="91"/>
      <c r="Q84" s="91"/>
      <c r="R84" s="91"/>
    </row>
    <row r="85" spans="2:18" x14ac:dyDescent="0.3">
      <c r="B85" s="136"/>
      <c r="I85" s="190"/>
      <c r="J85" s="190"/>
      <c r="L85" s="192"/>
      <c r="M85" s="193"/>
      <c r="N85" s="193"/>
      <c r="O85" s="193"/>
      <c r="P85" s="91"/>
      <c r="Q85" s="91"/>
      <c r="R85" s="91"/>
    </row>
    <row r="86" spans="2:18" ht="14.4" x14ac:dyDescent="0.3">
      <c r="B86" s="136"/>
      <c r="C86" s="154"/>
      <c r="I86" s="190"/>
      <c r="J86" s="190"/>
      <c r="L86" s="192"/>
      <c r="M86" s="193"/>
      <c r="N86" s="193"/>
      <c r="O86" s="193"/>
      <c r="P86" s="91"/>
      <c r="Q86" s="91"/>
      <c r="R86" s="91"/>
    </row>
    <row r="87" spans="2:18" ht="14.4" x14ac:dyDescent="0.3">
      <c r="B87" s="136"/>
      <c r="C87" s="154"/>
      <c r="I87" s="190"/>
      <c r="J87" s="190"/>
      <c r="L87" s="192"/>
      <c r="M87" s="193"/>
      <c r="N87" s="193"/>
      <c r="O87" s="193"/>
      <c r="P87" s="91"/>
      <c r="Q87" s="91"/>
      <c r="R87" s="91"/>
    </row>
    <row r="88" spans="2:18" x14ac:dyDescent="0.3">
      <c r="B88" s="99"/>
      <c r="I88" s="190"/>
      <c r="J88" s="190"/>
      <c r="L88" s="192"/>
      <c r="M88" s="193"/>
      <c r="N88" s="193"/>
      <c r="O88" s="193"/>
      <c r="P88" s="91"/>
      <c r="Q88" s="91"/>
      <c r="R88" s="91"/>
    </row>
    <row r="89" spans="2:18" x14ac:dyDescent="0.3">
      <c r="I89" s="190"/>
      <c r="J89" s="190"/>
      <c r="L89" s="192"/>
      <c r="M89" s="193"/>
      <c r="N89" s="193"/>
      <c r="O89" s="193"/>
      <c r="P89" s="91"/>
      <c r="Q89" s="91"/>
      <c r="R89" s="91"/>
    </row>
    <row r="90" spans="2:18" x14ac:dyDescent="0.3">
      <c r="I90" s="190"/>
      <c r="J90" s="190"/>
      <c r="L90" s="192"/>
      <c r="M90" s="193"/>
      <c r="N90" s="193"/>
      <c r="O90" s="193"/>
      <c r="P90" s="91"/>
      <c r="Q90" s="91"/>
      <c r="R90" s="91"/>
    </row>
    <row r="91" spans="2:18" x14ac:dyDescent="0.3">
      <c r="I91" s="190"/>
      <c r="J91" s="190"/>
      <c r="L91" s="192"/>
      <c r="M91" s="193"/>
      <c r="N91" s="193"/>
      <c r="O91" s="193"/>
      <c r="P91" s="91"/>
      <c r="Q91" s="91"/>
      <c r="R91" s="91"/>
    </row>
    <row r="92" spans="2:18" x14ac:dyDescent="0.3">
      <c r="I92" s="190"/>
      <c r="J92" s="190"/>
      <c r="L92" s="192"/>
      <c r="M92" s="193"/>
      <c r="N92" s="193"/>
      <c r="O92" s="193"/>
      <c r="P92" s="91"/>
      <c r="Q92" s="91"/>
      <c r="R92" s="91"/>
    </row>
    <row r="93" spans="2:18" x14ac:dyDescent="0.3">
      <c r="I93" s="190"/>
      <c r="J93" s="190"/>
      <c r="L93" s="192"/>
      <c r="M93" s="193"/>
      <c r="N93" s="193"/>
      <c r="O93" s="193"/>
      <c r="P93" s="91"/>
      <c r="Q93" s="91"/>
      <c r="R93" s="91"/>
    </row>
    <row r="94" spans="2:18" x14ac:dyDescent="0.3">
      <c r="I94" s="190"/>
      <c r="J94" s="190"/>
      <c r="L94" s="192"/>
      <c r="M94" s="193"/>
      <c r="N94" s="193"/>
      <c r="O94" s="193"/>
      <c r="P94" s="91"/>
      <c r="Q94" s="91"/>
      <c r="R94" s="91"/>
    </row>
    <row r="95" spans="2:18" x14ac:dyDescent="0.3">
      <c r="I95" s="190"/>
      <c r="J95" s="190"/>
      <c r="L95" s="192"/>
      <c r="M95" s="193"/>
      <c r="N95" s="193"/>
      <c r="O95" s="193"/>
      <c r="P95" s="91"/>
      <c r="Q95" s="91"/>
      <c r="R95" s="91"/>
    </row>
    <row r="96" spans="2:18" x14ac:dyDescent="0.3">
      <c r="I96" s="190"/>
      <c r="J96" s="190"/>
      <c r="L96" s="192"/>
      <c r="M96" s="193"/>
      <c r="N96" s="193"/>
      <c r="O96" s="193"/>
      <c r="P96" s="91"/>
      <c r="Q96" s="91"/>
      <c r="R96" s="91"/>
    </row>
    <row r="97" spans="9:18" x14ac:dyDescent="0.3">
      <c r="I97" s="190"/>
      <c r="J97" s="190"/>
      <c r="L97" s="192"/>
      <c r="M97" s="193"/>
      <c r="N97" s="193"/>
      <c r="O97" s="193"/>
      <c r="P97" s="91"/>
      <c r="Q97" s="91"/>
      <c r="R97" s="91"/>
    </row>
    <row r="98" spans="9:18" x14ac:dyDescent="0.3">
      <c r="I98" s="190"/>
      <c r="J98" s="190"/>
      <c r="L98" s="192"/>
      <c r="M98" s="193"/>
      <c r="N98" s="193"/>
      <c r="O98" s="193"/>
      <c r="P98" s="91"/>
      <c r="Q98" s="91"/>
      <c r="R98" s="91"/>
    </row>
    <row r="99" spans="9:18" x14ac:dyDescent="0.3">
      <c r="I99" s="190"/>
      <c r="J99" s="190"/>
      <c r="L99" s="192"/>
      <c r="M99" s="193"/>
      <c r="N99" s="193"/>
      <c r="O99" s="193"/>
      <c r="P99" s="91"/>
      <c r="Q99" s="91"/>
      <c r="R99" s="91"/>
    </row>
    <row r="100" spans="9:18" x14ac:dyDescent="0.3">
      <c r="I100" s="190"/>
      <c r="J100" s="190"/>
    </row>
    <row r="101" spans="9:18" x14ac:dyDescent="0.3">
      <c r="I101" s="190"/>
      <c r="J101" s="190"/>
    </row>
    <row r="102" spans="9:18" x14ac:dyDescent="0.3">
      <c r="I102" s="190"/>
      <c r="J102" s="190"/>
    </row>
    <row r="103" spans="9:18" x14ac:dyDescent="0.3">
      <c r="I103" s="190"/>
      <c r="J103" s="190"/>
    </row>
    <row r="104" spans="9:18" hidden="1" x14ac:dyDescent="0.3"/>
    <row r="105" spans="9:18" x14ac:dyDescent="0.3">
      <c r="K105" s="199"/>
    </row>
    <row r="106" spans="9:18" x14ac:dyDescent="0.3">
      <c r="K106" s="199"/>
      <c r="L106" s="198"/>
    </row>
    <row r="107" spans="9:18" x14ac:dyDescent="0.3">
      <c r="K107" s="199"/>
    </row>
    <row r="108" spans="9:18" x14ac:dyDescent="0.3">
      <c r="K108" s="199"/>
    </row>
    <row r="109" spans="9:18" x14ac:dyDescent="0.3">
      <c r="K109" s="199"/>
    </row>
    <row r="110" spans="9:18" x14ac:dyDescent="0.3">
      <c r="K110" s="199"/>
    </row>
    <row r="111" spans="9:18" x14ac:dyDescent="0.3"/>
    <row r="112" spans="9:18" x14ac:dyDescent="0.3">
      <c r="K112" s="202"/>
    </row>
    <row r="113" spans="11:11" x14ac:dyDescent="0.3">
      <c r="K113" s="158"/>
    </row>
    <row r="114" spans="11:11" hidden="1" x14ac:dyDescent="0.3">
      <c r="K114" s="158"/>
    </row>
    <row r="115" spans="11:11" hidden="1" x14ac:dyDescent="0.3">
      <c r="K115" s="158"/>
    </row>
    <row r="116" spans="11:11" hidden="1" x14ac:dyDescent="0.3"/>
    <row r="117" spans="11:11" hidden="1" x14ac:dyDescent="0.3"/>
    <row r="118" spans="11:11" hidden="1" x14ac:dyDescent="0.3"/>
    <row r="119" spans="11:11" hidden="1" x14ac:dyDescent="0.3"/>
    <row r="120" spans="11:11" hidden="1" x14ac:dyDescent="0.3"/>
    <row r="121" spans="11:11" hidden="1" x14ac:dyDescent="0.3"/>
    <row r="122" spans="11:11" hidden="1" x14ac:dyDescent="0.3"/>
    <row r="123" spans="11:11" hidden="1" x14ac:dyDescent="0.3"/>
    <row r="124" spans="11:11" hidden="1" x14ac:dyDescent="0.3"/>
    <row r="125" spans="11:11" hidden="1" x14ac:dyDescent="0.3"/>
    <row r="126" spans="11:11" hidden="1" x14ac:dyDescent="0.3"/>
    <row r="127" spans="11:11" hidden="1" x14ac:dyDescent="0.3"/>
    <row r="128" spans="11:11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hidden="1" x14ac:dyDescent="0.3"/>
    <row r="199" hidden="1" x14ac:dyDescent="0.3"/>
    <row r="200" hidden="1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hidden="1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</sheetData>
  <mergeCells count="10">
    <mergeCell ref="C36:E36"/>
    <mergeCell ref="L36:Q36"/>
    <mergeCell ref="L42:Q42"/>
    <mergeCell ref="C51:E51"/>
    <mergeCell ref="L51:Q51"/>
    <mergeCell ref="L59:Q59"/>
    <mergeCell ref="L67:Q67"/>
    <mergeCell ref="L71:Q71"/>
    <mergeCell ref="M1:M2"/>
    <mergeCell ref="I31:I3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62"/>
  <sheetViews>
    <sheetView showGridLines="0" topLeftCell="B1" zoomScale="80" zoomScaleNormal="80" workbookViewId="0">
      <pane xSplit="1" ySplit="3" topLeftCell="W49" activePane="bottomRight" state="frozen"/>
      <selection activeCell="B1" sqref="B1"/>
      <selection pane="topRight" activeCell="D1" sqref="D1"/>
      <selection pane="bottomLeft" activeCell="B4" sqref="B4"/>
      <selection pane="bottomRight" activeCell="AL58" activeCellId="1" sqref="AP58 AL58"/>
    </sheetView>
  </sheetViews>
  <sheetFormatPr baseColWidth="10" defaultRowHeight="13.2" x14ac:dyDescent="0.25"/>
  <cols>
    <col min="1" max="1" width="11.5546875" style="36"/>
    <col min="2" max="2" width="35.44140625" style="36" customWidth="1"/>
    <col min="3" max="7" width="11.5546875" style="36"/>
    <col min="8" max="8" width="20.44140625" style="36" bestFit="1" customWidth="1"/>
    <col min="9" max="9" width="4.109375" style="36" customWidth="1"/>
    <col min="10" max="10" width="11.5546875" style="36"/>
    <col min="11" max="11" width="2.77734375" style="36" customWidth="1"/>
    <col min="12" max="12" width="12.109375" style="36" customWidth="1"/>
    <col min="13" max="13" width="2.77734375" style="36" customWidth="1"/>
    <col min="14" max="14" width="11.5546875" style="36"/>
    <col min="15" max="15" width="3.21875" style="36" customWidth="1"/>
    <col min="16" max="16" width="20.44140625" style="36" bestFit="1" customWidth="1"/>
    <col min="17" max="18" width="11.5546875" style="36"/>
    <col min="19" max="19" width="3.44140625" style="36" customWidth="1"/>
    <col min="20" max="20" width="11.5546875" style="36"/>
    <col min="21" max="21" width="3" style="36" customWidth="1"/>
    <col min="22" max="22" width="20" style="36" customWidth="1"/>
    <col min="23" max="23" width="3.44140625" style="36" customWidth="1"/>
    <col min="24" max="24" width="11.5546875" style="36"/>
    <col min="25" max="25" width="3.44140625" style="36" customWidth="1"/>
    <col min="26" max="26" width="9.6640625" style="36" customWidth="1"/>
    <col min="27" max="27" width="3.44140625" style="36" customWidth="1"/>
    <col min="28" max="28" width="11.5546875" style="36" customWidth="1"/>
    <col min="29" max="29" width="3.21875" style="36" customWidth="1"/>
    <col min="30" max="32" width="11.5546875" style="36"/>
    <col min="33" max="33" width="3.21875" style="36" customWidth="1"/>
    <col min="34" max="37" width="11.5546875" style="36"/>
    <col min="38" max="38" width="11.88671875" style="36" bestFit="1" customWidth="1"/>
    <col min="39" max="16384" width="11.5546875" style="36"/>
  </cols>
  <sheetData>
    <row r="1" spans="2:42" x14ac:dyDescent="0.25">
      <c r="AJ1" s="215" t="s">
        <v>289</v>
      </c>
      <c r="AK1" s="215"/>
      <c r="AL1" s="215"/>
      <c r="AN1" s="215" t="s">
        <v>288</v>
      </c>
      <c r="AO1" s="215"/>
      <c r="AP1" s="215"/>
    </row>
    <row r="2" spans="2:42" x14ac:dyDescent="0.25">
      <c r="H2" s="39" t="s">
        <v>38</v>
      </c>
      <c r="J2" s="39" t="s">
        <v>39</v>
      </c>
      <c r="L2" s="39" t="s">
        <v>40</v>
      </c>
      <c r="N2" s="39" t="s">
        <v>39</v>
      </c>
      <c r="P2" s="215" t="s">
        <v>150</v>
      </c>
      <c r="Q2" s="215"/>
      <c r="R2" s="215"/>
      <c r="S2" s="38"/>
      <c r="T2" s="39" t="s">
        <v>39</v>
      </c>
      <c r="V2" s="39" t="s">
        <v>151</v>
      </c>
      <c r="X2" s="39" t="s">
        <v>39</v>
      </c>
      <c r="Z2" s="39" t="s">
        <v>40</v>
      </c>
      <c r="AB2" s="39" t="s">
        <v>39</v>
      </c>
      <c r="AD2" s="215" t="s">
        <v>154</v>
      </c>
      <c r="AE2" s="215"/>
      <c r="AF2" s="215"/>
      <c r="AG2" s="38"/>
      <c r="AH2" s="39" t="s">
        <v>39</v>
      </c>
      <c r="AJ2" s="204" t="s">
        <v>40</v>
      </c>
      <c r="AK2" s="204" t="s">
        <v>39</v>
      </c>
      <c r="AL2" s="204" t="s">
        <v>39</v>
      </c>
      <c r="AN2" s="204" t="s">
        <v>40</v>
      </c>
      <c r="AO2" s="204" t="s">
        <v>39</v>
      </c>
      <c r="AP2" s="204" t="s">
        <v>39</v>
      </c>
    </row>
    <row r="3" spans="2:42" x14ac:dyDescent="0.25">
      <c r="B3" s="47" t="s">
        <v>0</v>
      </c>
      <c r="C3" s="47" t="s">
        <v>1</v>
      </c>
      <c r="D3" s="47" t="s">
        <v>2</v>
      </c>
      <c r="E3" s="47" t="s">
        <v>3</v>
      </c>
      <c r="F3" s="47" t="s">
        <v>4</v>
      </c>
      <c r="G3" s="47" t="s">
        <v>5</v>
      </c>
      <c r="H3" s="39">
        <v>2018</v>
      </c>
      <c r="I3" s="47"/>
      <c r="J3" s="39">
        <v>2018</v>
      </c>
      <c r="K3" s="47"/>
      <c r="L3" s="39">
        <v>2019</v>
      </c>
      <c r="M3" s="47"/>
      <c r="N3" s="39" t="s">
        <v>175</v>
      </c>
      <c r="O3" s="47"/>
      <c r="P3" s="40" t="s">
        <v>147</v>
      </c>
      <c r="Q3" s="41" t="s">
        <v>148</v>
      </c>
      <c r="R3" s="41" t="s">
        <v>149</v>
      </c>
      <c r="S3" s="47"/>
      <c r="T3" s="40">
        <v>2019</v>
      </c>
      <c r="U3" s="47"/>
      <c r="V3" s="39">
        <v>2018</v>
      </c>
      <c r="W3" s="47"/>
      <c r="X3" s="39">
        <v>2018</v>
      </c>
      <c r="Y3" s="47"/>
      <c r="Z3" s="39">
        <v>2019</v>
      </c>
      <c r="AA3" s="47"/>
      <c r="AB3" s="39" t="s">
        <v>175</v>
      </c>
      <c r="AC3" s="47"/>
      <c r="AD3" s="40" t="s">
        <v>147</v>
      </c>
      <c r="AE3" s="41" t="s">
        <v>148</v>
      </c>
      <c r="AF3" s="41" t="s">
        <v>149</v>
      </c>
      <c r="AG3" s="47"/>
      <c r="AH3" s="40">
        <v>2019</v>
      </c>
      <c r="AJ3" s="204">
        <v>2020</v>
      </c>
      <c r="AK3" s="204" t="s">
        <v>175</v>
      </c>
      <c r="AL3" s="40">
        <v>2020</v>
      </c>
      <c r="AN3" s="204">
        <v>2020</v>
      </c>
      <c r="AO3" s="204" t="s">
        <v>175</v>
      </c>
      <c r="AP3" s="40">
        <v>2020</v>
      </c>
    </row>
    <row r="4" spans="2:42" x14ac:dyDescent="0.25"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V4" s="42"/>
    </row>
    <row r="5" spans="2:42" x14ac:dyDescent="0.25">
      <c r="B5" s="222" t="s">
        <v>139</v>
      </c>
      <c r="C5" s="48">
        <v>1</v>
      </c>
      <c r="D5" s="48">
        <v>29</v>
      </c>
      <c r="E5" s="48">
        <v>5</v>
      </c>
      <c r="F5" s="48">
        <v>20</v>
      </c>
      <c r="G5" s="48">
        <v>49</v>
      </c>
      <c r="H5" s="49">
        <v>279.3</v>
      </c>
      <c r="I5" s="42"/>
      <c r="J5" s="49">
        <f>+H5*25%</f>
        <v>69.825000000000003</v>
      </c>
      <c r="K5" s="42"/>
      <c r="L5" s="49"/>
      <c r="M5" s="42"/>
      <c r="N5" s="49"/>
      <c r="O5" s="42"/>
      <c r="P5" s="49">
        <f>+IFERROR(VLOOKUP(B5,'JP 2019'!$D$8:$L$54,8,0),0)</f>
        <v>0</v>
      </c>
      <c r="Q5" s="49">
        <f>+IFERROR(VLOOKUP(B5,'JP 2019'!$D$8:$L$54,9,0),0)</f>
        <v>0</v>
      </c>
      <c r="R5" s="49">
        <f>+P5+Q5</f>
        <v>0</v>
      </c>
      <c r="S5" s="42"/>
      <c r="T5" s="49">
        <f>+R5*22%</f>
        <v>0</v>
      </c>
      <c r="V5" s="49">
        <f>+VLOOKUP(B5,'BD 2018'!$C$2:$J$49,8,0)</f>
        <v>416.38</v>
      </c>
      <c r="W5" s="42"/>
      <c r="X5" s="49">
        <f>+V5*25%</f>
        <v>104.095</v>
      </c>
      <c r="Y5" s="42"/>
      <c r="Z5" s="49"/>
      <c r="AA5" s="42"/>
      <c r="AB5" s="49"/>
      <c r="AD5" s="55">
        <f>+IFERROR(VLOOKUP(B5,'BD 2019'!$D$8:$K$54,7,0),0)</f>
        <v>0</v>
      </c>
      <c r="AE5" s="54">
        <f>+IFERROR(VLOOKUP(B5,'BD 2019'!$D$8:$K$54,8,0),0)</f>
        <v>0</v>
      </c>
      <c r="AF5" s="56">
        <f>+AD5+AE5</f>
        <v>0</v>
      </c>
      <c r="AG5" s="43"/>
      <c r="AH5" s="63">
        <f>+AF5*22%</f>
        <v>0</v>
      </c>
      <c r="AJ5" s="224">
        <f>-H5-P5</f>
        <v>-279.3</v>
      </c>
      <c r="AK5" s="225">
        <f>-J5-T5</f>
        <v>-69.825000000000003</v>
      </c>
      <c r="AL5" s="56">
        <f>+J5+N5+T5+AK5</f>
        <v>0</v>
      </c>
      <c r="AN5" s="224">
        <f>-V5-AF5</f>
        <v>-416.38</v>
      </c>
      <c r="AO5" s="225">
        <f>-X5-AH5</f>
        <v>-104.095</v>
      </c>
      <c r="AP5" s="56">
        <f>+X5+AB5+AH5+AO5</f>
        <v>0</v>
      </c>
    </row>
    <row r="6" spans="2:42" x14ac:dyDescent="0.25">
      <c r="B6" s="221" t="s">
        <v>6</v>
      </c>
      <c r="C6" s="44">
        <v>1</v>
      </c>
      <c r="D6" s="44">
        <v>27</v>
      </c>
      <c r="E6" s="44">
        <v>1</v>
      </c>
      <c r="F6" s="44">
        <v>24</v>
      </c>
      <c r="G6" s="44">
        <v>51</v>
      </c>
      <c r="H6" s="42">
        <v>79.98</v>
      </c>
      <c r="I6" s="42"/>
      <c r="J6" s="42">
        <f t="shared" ref="J6:J53" si="0">+H6*25%</f>
        <v>19.995000000000001</v>
      </c>
      <c r="K6" s="42"/>
      <c r="L6" s="42">
        <f>+H6</f>
        <v>79.98</v>
      </c>
      <c r="M6" s="42"/>
      <c r="N6" s="42">
        <f>-J6</f>
        <v>-19.995000000000001</v>
      </c>
      <c r="O6" s="42"/>
      <c r="P6" s="42">
        <f>+IFERROR(VLOOKUP(B6,'JP 2019'!$D$8:$L$54,8,0),0)</f>
        <v>0</v>
      </c>
      <c r="Q6" s="42">
        <f>+IFERROR(VLOOKUP(B6,'JP 2019'!$D$8:$L$54,9,0),0)</f>
        <v>0</v>
      </c>
      <c r="R6" s="42">
        <f t="shared" ref="R6:R56" si="1">+P6+Q6</f>
        <v>0</v>
      </c>
      <c r="S6" s="42"/>
      <c r="T6" s="42">
        <f t="shared" ref="T6:T56" si="2">+R6*22%</f>
        <v>0</v>
      </c>
      <c r="V6" s="42">
        <f>+VLOOKUP(B6,'BD 2018'!$C$2:$J$49,8,0)</f>
        <v>88.49</v>
      </c>
      <c r="W6" s="42"/>
      <c r="X6" s="42">
        <f t="shared" ref="X6:X56" si="3">+V6*25%</f>
        <v>22.122499999999999</v>
      </c>
      <c r="Y6" s="42"/>
      <c r="Z6" s="42">
        <f>+V6</f>
        <v>88.49</v>
      </c>
      <c r="AA6" s="42"/>
      <c r="AB6" s="42">
        <f>-X6</f>
        <v>-22.122499999999999</v>
      </c>
      <c r="AD6" s="57">
        <f>+IFERROR(VLOOKUP(B6,'BD 2019'!$D$8:$K$54,7,0),0)</f>
        <v>0</v>
      </c>
      <c r="AE6" s="58">
        <f>+IFERROR(VLOOKUP(B6,'BD 2019'!$D$8:$K$54,8,0),0)</f>
        <v>0</v>
      </c>
      <c r="AF6" s="59">
        <f t="shared" ref="AF6:AF56" si="4">+AD6+AE6</f>
        <v>0</v>
      </c>
      <c r="AG6" s="43"/>
      <c r="AH6" s="64">
        <f t="shared" ref="AH6:AH56" si="5">+AF6*22%</f>
        <v>0</v>
      </c>
      <c r="AJ6" s="50"/>
      <c r="AK6" s="44"/>
      <c r="AL6" s="59">
        <f t="shared" ref="AL6:AL56" si="6">+J6+N6+T6+AK6</f>
        <v>0</v>
      </c>
      <c r="AN6" s="50"/>
      <c r="AO6" s="44"/>
      <c r="AP6" s="59">
        <f t="shared" ref="AP6:AP56" si="7">+X6+AB6+AH6+AO6</f>
        <v>0</v>
      </c>
    </row>
    <row r="7" spans="2:42" x14ac:dyDescent="0.25">
      <c r="B7" s="221" t="s">
        <v>7</v>
      </c>
      <c r="C7" s="44">
        <v>2</v>
      </c>
      <c r="D7" s="44">
        <v>50</v>
      </c>
      <c r="E7" s="44">
        <v>1</v>
      </c>
      <c r="F7" s="44">
        <v>24</v>
      </c>
      <c r="G7" s="44">
        <v>74</v>
      </c>
      <c r="H7" s="42">
        <v>265.72000000000003</v>
      </c>
      <c r="I7" s="42"/>
      <c r="J7" s="42">
        <f t="shared" si="0"/>
        <v>66.430000000000007</v>
      </c>
      <c r="K7" s="42"/>
      <c r="L7" s="42"/>
      <c r="M7" s="42"/>
      <c r="N7" s="42"/>
      <c r="O7" s="42"/>
      <c r="P7" s="42">
        <f>+IFERROR(VLOOKUP(B7,'JP 2019'!$D$8:$L$54,8,0),0)</f>
        <v>0</v>
      </c>
      <c r="Q7" s="42">
        <f>+IFERROR(VLOOKUP(B7,'JP 2019'!$D$8:$L$54,9,0),0)</f>
        <v>0</v>
      </c>
      <c r="R7" s="42">
        <f t="shared" si="1"/>
        <v>0</v>
      </c>
      <c r="S7" s="42"/>
      <c r="T7" s="42">
        <f t="shared" si="2"/>
        <v>0</v>
      </c>
      <c r="V7" s="42">
        <f>+VLOOKUP(B7,'BD 2018'!$C$2:$J$49,8,0)</f>
        <v>230.31</v>
      </c>
      <c r="W7" s="42"/>
      <c r="X7" s="42">
        <f t="shared" si="3"/>
        <v>57.577500000000001</v>
      </c>
      <c r="Y7" s="42"/>
      <c r="Z7" s="42"/>
      <c r="AA7" s="42"/>
      <c r="AB7" s="42"/>
      <c r="AD7" s="57">
        <f>+IFERROR(VLOOKUP(B7,'BD 2019'!$D$8:$K$54,7,0),0)</f>
        <v>0</v>
      </c>
      <c r="AE7" s="58">
        <f>+IFERROR(VLOOKUP(B7,'BD 2019'!$D$8:$K$54,8,0),0)</f>
        <v>0</v>
      </c>
      <c r="AF7" s="59">
        <f t="shared" si="4"/>
        <v>0</v>
      </c>
      <c r="AG7" s="43"/>
      <c r="AH7" s="64">
        <f t="shared" si="5"/>
        <v>0</v>
      </c>
      <c r="AJ7" s="226">
        <f>-H7-P7</f>
        <v>-265.72000000000003</v>
      </c>
      <c r="AK7" s="46">
        <f>-J7-T7</f>
        <v>-66.430000000000007</v>
      </c>
      <c r="AL7" s="59">
        <f t="shared" si="6"/>
        <v>0</v>
      </c>
      <c r="AN7" s="226">
        <f>-V7-AF7</f>
        <v>-230.31</v>
      </c>
      <c r="AO7" s="46">
        <f>-X7-AH7</f>
        <v>-57.577500000000001</v>
      </c>
      <c r="AP7" s="59">
        <f t="shared" si="7"/>
        <v>0</v>
      </c>
    </row>
    <row r="8" spans="2:42" x14ac:dyDescent="0.25">
      <c r="B8" s="218" t="s">
        <v>102</v>
      </c>
      <c r="C8" s="44">
        <v>2</v>
      </c>
      <c r="D8" s="44">
        <v>30</v>
      </c>
      <c r="E8" s="44">
        <v>4</v>
      </c>
      <c r="F8" s="44">
        <v>21</v>
      </c>
      <c r="G8" s="44">
        <v>51</v>
      </c>
      <c r="H8" s="42">
        <v>94.59</v>
      </c>
      <c r="I8" s="42"/>
      <c r="J8" s="42">
        <f t="shared" si="0"/>
        <v>23.647500000000001</v>
      </c>
      <c r="K8" s="42"/>
      <c r="L8" s="42"/>
      <c r="M8" s="42"/>
      <c r="N8" s="42"/>
      <c r="O8" s="42"/>
      <c r="P8" s="42">
        <f>+IFERROR(VLOOKUP(B8,'JP 2019'!$D$8:$L$54,8,0),0)</f>
        <v>0</v>
      </c>
      <c r="Q8" s="42">
        <f>+IFERROR(VLOOKUP(B8,'JP 2019'!$D$8:$L$54,9,0),0)</f>
        <v>0</v>
      </c>
      <c r="R8" s="42">
        <f t="shared" si="1"/>
        <v>0</v>
      </c>
      <c r="S8" s="42"/>
      <c r="T8" s="42">
        <f t="shared" si="2"/>
        <v>0</v>
      </c>
      <c r="V8" s="42">
        <f>+VLOOKUP(B8,'BD 2018'!$C$2:$J$49,8,0)</f>
        <v>161.53</v>
      </c>
      <c r="W8" s="42"/>
      <c r="X8" s="42">
        <f t="shared" si="3"/>
        <v>40.3825</v>
      </c>
      <c r="Y8" s="42"/>
      <c r="Z8" s="42"/>
      <c r="AA8" s="42"/>
      <c r="AB8" s="42"/>
      <c r="AD8" s="57">
        <f>+IFERROR(VLOOKUP(B8,'BD 2019'!$D$8:$K$54,7,0),0)</f>
        <v>0</v>
      </c>
      <c r="AE8" s="58">
        <f>+IFERROR(VLOOKUP(B8,'BD 2019'!$D$8:$K$54,8,0),0)</f>
        <v>0</v>
      </c>
      <c r="AF8" s="59">
        <f t="shared" si="4"/>
        <v>0</v>
      </c>
      <c r="AG8" s="43"/>
      <c r="AH8" s="64">
        <f t="shared" si="5"/>
        <v>0</v>
      </c>
      <c r="AJ8" s="50"/>
      <c r="AK8" s="44"/>
      <c r="AL8" s="59">
        <f t="shared" si="6"/>
        <v>23.647500000000001</v>
      </c>
      <c r="AN8" s="50"/>
      <c r="AO8" s="44"/>
      <c r="AP8" s="59">
        <f t="shared" si="7"/>
        <v>40.3825</v>
      </c>
    </row>
    <row r="9" spans="2:42" x14ac:dyDescent="0.25">
      <c r="B9" s="218" t="s">
        <v>8</v>
      </c>
      <c r="C9" s="44">
        <v>1</v>
      </c>
      <c r="D9" s="44">
        <v>43</v>
      </c>
      <c r="E9" s="44">
        <v>6</v>
      </c>
      <c r="F9" s="44">
        <v>19</v>
      </c>
      <c r="G9" s="44">
        <v>62</v>
      </c>
      <c r="H9" s="42">
        <v>441.71</v>
      </c>
      <c r="I9" s="42"/>
      <c r="J9" s="42">
        <f t="shared" si="0"/>
        <v>110.42749999999999</v>
      </c>
      <c r="K9" s="42"/>
      <c r="L9" s="42"/>
      <c r="M9" s="42"/>
      <c r="N9" s="42"/>
      <c r="O9" s="42"/>
      <c r="P9" s="42">
        <f>+IFERROR(VLOOKUP(B9,'JP 2019'!$D$8:$L$54,8,0),0)</f>
        <v>0</v>
      </c>
      <c r="Q9" s="42">
        <f>+IFERROR(VLOOKUP(B9,'JP 2019'!$D$8:$L$54,9,0),0)</f>
        <v>0</v>
      </c>
      <c r="R9" s="42">
        <f t="shared" si="1"/>
        <v>0</v>
      </c>
      <c r="S9" s="42"/>
      <c r="T9" s="42">
        <f t="shared" si="2"/>
        <v>0</v>
      </c>
      <c r="V9" s="42">
        <f>+VLOOKUP(B9,'BD 2018'!$C$2:$J$49,8,0)</f>
        <v>359.7</v>
      </c>
      <c r="W9" s="42"/>
      <c r="X9" s="42">
        <f t="shared" si="3"/>
        <v>89.924999999999997</v>
      </c>
      <c r="Y9" s="42"/>
      <c r="Z9" s="42"/>
      <c r="AA9" s="42"/>
      <c r="AB9" s="42"/>
      <c r="AD9" s="57">
        <f>+IFERROR(VLOOKUP(B9,'BD 2019'!$D$8:$K$54,7,0),0)</f>
        <v>338.45855839730785</v>
      </c>
      <c r="AE9" s="58">
        <f>+IFERROR(VLOOKUP(B9,'BD 2019'!$D$8:$K$54,8,0),0)</f>
        <v>94.059960000000004</v>
      </c>
      <c r="AF9" s="59">
        <f t="shared" si="4"/>
        <v>432.51851839730784</v>
      </c>
      <c r="AG9" s="43"/>
      <c r="AH9" s="64">
        <f t="shared" si="5"/>
        <v>95.154074047407732</v>
      </c>
      <c r="AJ9" s="50"/>
      <c r="AK9" s="44"/>
      <c r="AL9" s="59">
        <f t="shared" si="6"/>
        <v>110.42749999999999</v>
      </c>
      <c r="AN9" s="50"/>
      <c r="AO9" s="44"/>
      <c r="AP9" s="59">
        <f t="shared" si="7"/>
        <v>185.07907404740774</v>
      </c>
    </row>
    <row r="10" spans="2:42" x14ac:dyDescent="0.25">
      <c r="B10" s="221" t="s">
        <v>9</v>
      </c>
      <c r="C10" s="44">
        <v>1</v>
      </c>
      <c r="D10" s="44">
        <v>34</v>
      </c>
      <c r="E10" s="44">
        <v>3</v>
      </c>
      <c r="F10" s="44">
        <v>22</v>
      </c>
      <c r="G10" s="44">
        <v>56</v>
      </c>
      <c r="H10" s="42">
        <v>132.46</v>
      </c>
      <c r="I10" s="42"/>
      <c r="J10" s="42">
        <f t="shared" si="0"/>
        <v>33.115000000000002</v>
      </c>
      <c r="K10" s="42"/>
      <c r="L10" s="42">
        <f>+H10</f>
        <v>132.46</v>
      </c>
      <c r="M10" s="42"/>
      <c r="N10" s="42">
        <f>-J10</f>
        <v>-33.115000000000002</v>
      </c>
      <c r="O10" s="42"/>
      <c r="P10" s="42">
        <f>+IFERROR(VLOOKUP(B10,'JP 2019'!$D$8:$L$54,8,0),0)</f>
        <v>0</v>
      </c>
      <c r="Q10" s="42">
        <f>+IFERROR(VLOOKUP(B10,'JP 2019'!$D$8:$L$54,9,0),0)</f>
        <v>0</v>
      </c>
      <c r="R10" s="42">
        <f t="shared" si="1"/>
        <v>0</v>
      </c>
      <c r="S10" s="42"/>
      <c r="T10" s="42">
        <f t="shared" si="2"/>
        <v>0</v>
      </c>
      <c r="V10" s="42">
        <f>+VLOOKUP(B10,'BD 2018'!$C$2:$J$49,8,0)</f>
        <v>120.79</v>
      </c>
      <c r="W10" s="42"/>
      <c r="X10" s="42">
        <f t="shared" si="3"/>
        <v>30.197500000000002</v>
      </c>
      <c r="Y10" s="42"/>
      <c r="Z10" s="42">
        <f>+V10</f>
        <v>120.79</v>
      </c>
      <c r="AA10" s="42"/>
      <c r="AB10" s="42">
        <f>-X10</f>
        <v>-30.197500000000002</v>
      </c>
      <c r="AD10" s="57">
        <f>+IFERROR(VLOOKUP(B10,'BD 2019'!$D$8:$K$54,7,0),0)</f>
        <v>0</v>
      </c>
      <c r="AE10" s="58">
        <f>+IFERROR(VLOOKUP(B10,'BD 2019'!$D$8:$K$54,8,0),0)</f>
        <v>0</v>
      </c>
      <c r="AF10" s="59">
        <f t="shared" si="4"/>
        <v>0</v>
      </c>
      <c r="AG10" s="43"/>
      <c r="AH10" s="64">
        <f t="shared" si="5"/>
        <v>0</v>
      </c>
      <c r="AJ10" s="50"/>
      <c r="AK10" s="44"/>
      <c r="AL10" s="59">
        <f t="shared" si="6"/>
        <v>0</v>
      </c>
      <c r="AN10" s="50"/>
      <c r="AO10" s="44"/>
      <c r="AP10" s="59">
        <f t="shared" si="7"/>
        <v>0</v>
      </c>
    </row>
    <row r="11" spans="2:42" x14ac:dyDescent="0.25">
      <c r="B11" s="218" t="s">
        <v>10</v>
      </c>
      <c r="C11" s="44">
        <v>2</v>
      </c>
      <c r="D11" s="44">
        <v>33</v>
      </c>
      <c r="E11" s="44">
        <v>6</v>
      </c>
      <c r="F11" s="44">
        <v>19</v>
      </c>
      <c r="G11" s="44">
        <v>52</v>
      </c>
      <c r="H11" s="42">
        <v>114.36</v>
      </c>
      <c r="I11" s="42"/>
      <c r="J11" s="42">
        <f t="shared" si="0"/>
        <v>28.59</v>
      </c>
      <c r="K11" s="42"/>
      <c r="L11" s="42"/>
      <c r="M11" s="42"/>
      <c r="N11" s="42"/>
      <c r="O11" s="42"/>
      <c r="P11" s="42">
        <f>+IFERROR(VLOOKUP(B11,'JP 2019'!$D$8:$L$54,8,0),0)</f>
        <v>0</v>
      </c>
      <c r="Q11" s="42">
        <f>+IFERROR(VLOOKUP(B11,'JP 2019'!$D$8:$L$54,9,0),0)</f>
        <v>0</v>
      </c>
      <c r="R11" s="42">
        <f t="shared" si="1"/>
        <v>0</v>
      </c>
      <c r="S11" s="42"/>
      <c r="T11" s="42">
        <f t="shared" si="2"/>
        <v>0</v>
      </c>
      <c r="V11" s="42">
        <f>+VLOOKUP(B11,'BD 2018'!$C$2:$J$49,8,0)</f>
        <v>151.74</v>
      </c>
      <c r="W11" s="42"/>
      <c r="X11" s="42">
        <f t="shared" si="3"/>
        <v>37.935000000000002</v>
      </c>
      <c r="Y11" s="42"/>
      <c r="Z11" s="42"/>
      <c r="AA11" s="42"/>
      <c r="AB11" s="42"/>
      <c r="AD11" s="57">
        <f>+IFERROR(VLOOKUP(B11,'BD 2019'!$D$8:$K$54,7,0),0)</f>
        <v>75.097668419107961</v>
      </c>
      <c r="AE11" s="58">
        <f>+IFERROR(VLOOKUP(B11,'BD 2019'!$D$8:$K$54,8,0),0)</f>
        <v>39.679007999999996</v>
      </c>
      <c r="AF11" s="59">
        <f t="shared" si="4"/>
        <v>114.77667641910796</v>
      </c>
      <c r="AG11" s="43"/>
      <c r="AH11" s="64">
        <f t="shared" si="5"/>
        <v>25.250868812203752</v>
      </c>
      <c r="AJ11" s="50"/>
      <c r="AK11" s="44"/>
      <c r="AL11" s="59">
        <f t="shared" si="6"/>
        <v>28.59</v>
      </c>
      <c r="AN11" s="50"/>
      <c r="AO11" s="44"/>
      <c r="AP11" s="59">
        <f t="shared" si="7"/>
        <v>63.185868812203751</v>
      </c>
    </row>
    <row r="12" spans="2:42" x14ac:dyDescent="0.25">
      <c r="B12" s="218" t="s">
        <v>11</v>
      </c>
      <c r="C12" s="44">
        <v>1</v>
      </c>
      <c r="D12" s="44">
        <v>40</v>
      </c>
      <c r="E12" s="44">
        <v>6</v>
      </c>
      <c r="F12" s="44">
        <v>19</v>
      </c>
      <c r="G12" s="44">
        <v>59</v>
      </c>
      <c r="H12" s="42">
        <v>204.02</v>
      </c>
      <c r="I12" s="42"/>
      <c r="J12" s="42">
        <f t="shared" si="0"/>
        <v>51.005000000000003</v>
      </c>
      <c r="K12" s="42"/>
      <c r="L12" s="42"/>
      <c r="M12" s="42"/>
      <c r="N12" s="42"/>
      <c r="O12" s="42"/>
      <c r="P12" s="42">
        <f>+IFERROR(VLOOKUP(B12,'JP 2019'!$D$8:$L$54,8,0),0)</f>
        <v>0</v>
      </c>
      <c r="Q12" s="42">
        <f>+IFERROR(VLOOKUP(B12,'JP 2019'!$D$8:$L$54,9,0),0)</f>
        <v>0</v>
      </c>
      <c r="R12" s="42">
        <f t="shared" si="1"/>
        <v>0</v>
      </c>
      <c r="S12" s="42"/>
      <c r="T12" s="42">
        <f t="shared" si="2"/>
        <v>0</v>
      </c>
      <c r="V12" s="42">
        <f>+VLOOKUP(B12,'BD 2018'!$C$2:$J$49,8,0)</f>
        <v>158.43</v>
      </c>
      <c r="W12" s="42"/>
      <c r="X12" s="42">
        <f t="shared" si="3"/>
        <v>39.607500000000002</v>
      </c>
      <c r="Y12" s="42"/>
      <c r="Z12" s="42"/>
      <c r="AA12" s="42"/>
      <c r="AB12" s="42"/>
      <c r="AD12" s="57">
        <f>+IFERROR(VLOOKUP(B12,'BD 2019'!$D$8:$K$54,7,0),0)</f>
        <v>397.76228859715451</v>
      </c>
      <c r="AE12" s="58">
        <f>+IFERROR(VLOOKUP(B12,'BD 2019'!$D$8:$K$54,8,0),0)</f>
        <v>41.428511999999998</v>
      </c>
      <c r="AF12" s="59">
        <f t="shared" si="4"/>
        <v>439.19080059715452</v>
      </c>
      <c r="AG12" s="43"/>
      <c r="AH12" s="64">
        <f t="shared" si="5"/>
        <v>96.621976131373998</v>
      </c>
      <c r="AJ12" s="50"/>
      <c r="AK12" s="44"/>
      <c r="AL12" s="59">
        <f t="shared" si="6"/>
        <v>51.005000000000003</v>
      </c>
      <c r="AN12" s="50"/>
      <c r="AO12" s="44"/>
      <c r="AP12" s="59">
        <f t="shared" si="7"/>
        <v>136.22947613137399</v>
      </c>
    </row>
    <row r="13" spans="2:42" x14ac:dyDescent="0.25">
      <c r="B13" s="218" t="s">
        <v>131</v>
      </c>
      <c r="C13" s="44">
        <v>1</v>
      </c>
      <c r="D13" s="44">
        <v>41</v>
      </c>
      <c r="E13" s="44">
        <v>4</v>
      </c>
      <c r="F13" s="44">
        <v>21</v>
      </c>
      <c r="G13" s="44">
        <v>62</v>
      </c>
      <c r="H13" s="42">
        <v>184.69</v>
      </c>
      <c r="I13" s="42"/>
      <c r="J13" s="42">
        <f t="shared" si="0"/>
        <v>46.172499999999999</v>
      </c>
      <c r="K13" s="42"/>
      <c r="L13" s="42"/>
      <c r="M13" s="42"/>
      <c r="N13" s="42"/>
      <c r="O13" s="42"/>
      <c r="P13" s="42">
        <f>+IFERROR(VLOOKUP(B13,'JP 2019'!$D$8:$L$54,8,0),0)</f>
        <v>0</v>
      </c>
      <c r="Q13" s="42">
        <f>+IFERROR(VLOOKUP(B13,'JP 2019'!$D$8:$L$54,9,0),0)</f>
        <v>0</v>
      </c>
      <c r="R13" s="42">
        <f t="shared" si="1"/>
        <v>0</v>
      </c>
      <c r="S13" s="42"/>
      <c r="T13" s="42">
        <f t="shared" si="2"/>
        <v>0</v>
      </c>
      <c r="V13" s="42">
        <f>+VLOOKUP(B13,'BD 2018'!$C$2:$J$49,8,0)</f>
        <v>137.15</v>
      </c>
      <c r="W13" s="42"/>
      <c r="X13" s="42">
        <f t="shared" si="3"/>
        <v>34.287500000000001</v>
      </c>
      <c r="Y13" s="42"/>
      <c r="Z13" s="42"/>
      <c r="AA13" s="42"/>
      <c r="AB13" s="42"/>
      <c r="AD13" s="57">
        <f>+IFERROR(VLOOKUP(B13,'BD 2019'!$D$8:$K$54,7,0),0)</f>
        <v>277.10834666666642</v>
      </c>
      <c r="AE13" s="58">
        <f>+IFERROR(VLOOKUP(B13,'BD 2019'!$D$8:$K$54,8,0),0)</f>
        <v>37.692070000000001</v>
      </c>
      <c r="AF13" s="59">
        <f t="shared" si="4"/>
        <v>314.80041666666642</v>
      </c>
      <c r="AG13" s="43"/>
      <c r="AH13" s="64">
        <f t="shared" si="5"/>
        <v>69.25609166666662</v>
      </c>
      <c r="AJ13" s="50"/>
      <c r="AK13" s="44"/>
      <c r="AL13" s="59">
        <f t="shared" si="6"/>
        <v>46.172499999999999</v>
      </c>
      <c r="AN13" s="50"/>
      <c r="AO13" s="44"/>
      <c r="AP13" s="59">
        <f t="shared" si="7"/>
        <v>103.54359166666663</v>
      </c>
    </row>
    <row r="14" spans="2:42" x14ac:dyDescent="0.25">
      <c r="B14" s="221" t="s">
        <v>12</v>
      </c>
      <c r="C14" s="44">
        <v>1</v>
      </c>
      <c r="D14" s="44">
        <v>52</v>
      </c>
      <c r="E14" s="44">
        <v>5</v>
      </c>
      <c r="F14" s="44">
        <v>20</v>
      </c>
      <c r="G14" s="44">
        <v>72</v>
      </c>
      <c r="H14" s="42">
        <v>212.77</v>
      </c>
      <c r="I14" s="42"/>
      <c r="J14" s="42">
        <f t="shared" si="0"/>
        <v>53.192500000000003</v>
      </c>
      <c r="K14" s="42"/>
      <c r="L14" s="42"/>
      <c r="M14" s="42"/>
      <c r="N14" s="42"/>
      <c r="O14" s="42"/>
      <c r="P14" s="42">
        <f>+IFERROR(VLOOKUP(B14,'JP 2019'!$D$8:$L$54,8,0),0)</f>
        <v>0</v>
      </c>
      <c r="Q14" s="42">
        <f>+IFERROR(VLOOKUP(B14,'JP 2019'!$D$8:$L$54,9,0),0)</f>
        <v>0</v>
      </c>
      <c r="R14" s="42">
        <f t="shared" si="1"/>
        <v>0</v>
      </c>
      <c r="S14" s="42"/>
      <c r="T14" s="42">
        <f t="shared" si="2"/>
        <v>0</v>
      </c>
      <c r="V14" s="42">
        <f>+VLOOKUP(B14,'BD 2018'!$C$2:$J$49,8,0)</f>
        <v>156.85</v>
      </c>
      <c r="W14" s="42"/>
      <c r="X14" s="42">
        <f t="shared" si="3"/>
        <v>39.212499999999999</v>
      </c>
      <c r="Y14" s="42"/>
      <c r="Z14" s="42"/>
      <c r="AA14" s="42"/>
      <c r="AB14" s="42"/>
      <c r="AD14" s="57">
        <f>+IFERROR(VLOOKUP(B14,'BD 2019'!$D$8:$K$54,7,0),0)</f>
        <v>281.82441595218296</v>
      </c>
      <c r="AE14" s="58">
        <f>+IFERROR(VLOOKUP(B14,'BD 2019'!$D$8:$K$54,8,0),0)</f>
        <v>43.108520000000006</v>
      </c>
      <c r="AF14" s="59">
        <f t="shared" si="4"/>
        <v>324.93293595218296</v>
      </c>
      <c r="AG14" s="43"/>
      <c r="AH14" s="64">
        <f t="shared" si="5"/>
        <v>71.485245909480255</v>
      </c>
      <c r="AJ14" s="226">
        <f>-H14-P14</f>
        <v>-212.77</v>
      </c>
      <c r="AK14" s="46">
        <f>-J14-T14</f>
        <v>-53.192500000000003</v>
      </c>
      <c r="AL14" s="59">
        <f t="shared" si="6"/>
        <v>0</v>
      </c>
      <c r="AN14" s="226">
        <f>-V14-AF14</f>
        <v>-481.78293595218292</v>
      </c>
      <c r="AO14" s="46">
        <f>-X14-AH14</f>
        <v>-110.69774590948026</v>
      </c>
      <c r="AP14" s="59">
        <f t="shared" si="7"/>
        <v>0</v>
      </c>
    </row>
    <row r="15" spans="2:42" x14ac:dyDescent="0.25">
      <c r="B15" s="221" t="s">
        <v>13</v>
      </c>
      <c r="C15" s="44">
        <v>2</v>
      </c>
      <c r="D15" s="44">
        <v>28</v>
      </c>
      <c r="E15" s="44">
        <v>0</v>
      </c>
      <c r="F15" s="44">
        <v>25</v>
      </c>
      <c r="G15" s="44">
        <v>53</v>
      </c>
      <c r="H15" s="42">
        <v>55.08</v>
      </c>
      <c r="I15" s="42"/>
      <c r="J15" s="42">
        <f t="shared" si="0"/>
        <v>13.77</v>
      </c>
      <c r="K15" s="42"/>
      <c r="L15" s="42"/>
      <c r="M15" s="42"/>
      <c r="N15" s="42"/>
      <c r="O15" s="42"/>
      <c r="P15" s="42">
        <f>+IFERROR(VLOOKUP(B15,'JP 2019'!$D$8:$L$54,8,0),0)</f>
        <v>0</v>
      </c>
      <c r="Q15" s="42">
        <f>+IFERROR(VLOOKUP(B15,'JP 2019'!$D$8:$L$54,9,0),0)</f>
        <v>0</v>
      </c>
      <c r="R15" s="42">
        <f t="shared" si="1"/>
        <v>0</v>
      </c>
      <c r="S15" s="42"/>
      <c r="T15" s="42">
        <f t="shared" si="2"/>
        <v>0</v>
      </c>
      <c r="V15" s="42">
        <f>+VLOOKUP(B15,'BD 2018'!$C$2:$J$49,8,0)</f>
        <v>91.07</v>
      </c>
      <c r="W15" s="42"/>
      <c r="X15" s="42">
        <f t="shared" si="3"/>
        <v>22.767499999999998</v>
      </c>
      <c r="Y15" s="42"/>
      <c r="Z15" s="42"/>
      <c r="AA15" s="42"/>
      <c r="AB15" s="42"/>
      <c r="AD15" s="57">
        <f>+IFERROR(VLOOKUP(B15,'BD 2019'!$D$8:$K$54,7,0),0)</f>
        <v>0</v>
      </c>
      <c r="AE15" s="58">
        <f>+IFERROR(VLOOKUP(B15,'BD 2019'!$D$8:$K$54,8,0),0)</f>
        <v>0</v>
      </c>
      <c r="AF15" s="59">
        <f t="shared" si="4"/>
        <v>0</v>
      </c>
      <c r="AG15" s="43"/>
      <c r="AH15" s="64">
        <f t="shared" si="5"/>
        <v>0</v>
      </c>
      <c r="AJ15" s="226">
        <f>-H15-P15</f>
        <v>-55.08</v>
      </c>
      <c r="AK15" s="46">
        <f>-J15-T15</f>
        <v>-13.77</v>
      </c>
      <c r="AL15" s="59">
        <f t="shared" si="6"/>
        <v>0</v>
      </c>
      <c r="AN15" s="226">
        <f>-V15-AF15</f>
        <v>-91.07</v>
      </c>
      <c r="AO15" s="46">
        <f>-X15-AH15</f>
        <v>-22.767499999999998</v>
      </c>
      <c r="AP15" s="59">
        <f t="shared" si="7"/>
        <v>0</v>
      </c>
    </row>
    <row r="16" spans="2:42" x14ac:dyDescent="0.25">
      <c r="B16" s="221" t="s">
        <v>14</v>
      </c>
      <c r="C16" s="44">
        <v>1</v>
      </c>
      <c r="D16" s="44">
        <v>22</v>
      </c>
      <c r="E16" s="44">
        <v>0</v>
      </c>
      <c r="F16" s="44">
        <v>25</v>
      </c>
      <c r="G16" s="44">
        <v>47</v>
      </c>
      <c r="H16" s="42">
        <v>55.75</v>
      </c>
      <c r="I16" s="42"/>
      <c r="J16" s="42">
        <f t="shared" si="0"/>
        <v>13.9375</v>
      </c>
      <c r="K16" s="42"/>
      <c r="L16" s="42"/>
      <c r="M16" s="42"/>
      <c r="N16" s="42"/>
      <c r="O16" s="42"/>
      <c r="P16" s="42">
        <f>+IFERROR(VLOOKUP(B16,'JP 2019'!$D$8:$L$54,8,0),0)</f>
        <v>0</v>
      </c>
      <c r="Q16" s="42">
        <f>+IFERROR(VLOOKUP(B16,'JP 2019'!$D$8:$L$54,9,0),0)</f>
        <v>0</v>
      </c>
      <c r="R16" s="42">
        <f t="shared" si="1"/>
        <v>0</v>
      </c>
      <c r="S16" s="42"/>
      <c r="T16" s="42">
        <f t="shared" si="2"/>
        <v>0</v>
      </c>
      <c r="V16" s="42">
        <f>+VLOOKUP(B16,'BD 2018'!$C$2:$J$49,8,0)</f>
        <v>86.81</v>
      </c>
      <c r="W16" s="42"/>
      <c r="X16" s="42">
        <f t="shared" si="3"/>
        <v>21.702500000000001</v>
      </c>
      <c r="Y16" s="42"/>
      <c r="Z16" s="42"/>
      <c r="AA16" s="42"/>
      <c r="AB16" s="42"/>
      <c r="AD16" s="57">
        <f>+IFERROR(VLOOKUP(B16,'BD 2019'!$D$8:$K$54,7,0),0)</f>
        <v>0</v>
      </c>
      <c r="AE16" s="58">
        <f>+IFERROR(VLOOKUP(B16,'BD 2019'!$D$8:$K$54,8,0),0)</f>
        <v>0</v>
      </c>
      <c r="AF16" s="59">
        <f t="shared" si="4"/>
        <v>0</v>
      </c>
      <c r="AG16" s="43"/>
      <c r="AH16" s="64">
        <f t="shared" si="5"/>
        <v>0</v>
      </c>
      <c r="AJ16" s="226">
        <f>-H16-P16</f>
        <v>-55.75</v>
      </c>
      <c r="AK16" s="46">
        <f>-J16-T16</f>
        <v>-13.9375</v>
      </c>
      <c r="AL16" s="59">
        <f t="shared" si="6"/>
        <v>0</v>
      </c>
      <c r="AN16" s="226">
        <f>-V16-AF16</f>
        <v>-86.81</v>
      </c>
      <c r="AO16" s="46">
        <f>-X16-AH16</f>
        <v>-21.702500000000001</v>
      </c>
      <c r="AP16" s="59">
        <f t="shared" si="7"/>
        <v>0</v>
      </c>
    </row>
    <row r="17" spans="2:42" x14ac:dyDescent="0.25">
      <c r="B17" s="218" t="s">
        <v>15</v>
      </c>
      <c r="C17" s="44">
        <v>1</v>
      </c>
      <c r="D17" s="44">
        <v>22</v>
      </c>
      <c r="E17" s="44">
        <v>2</v>
      </c>
      <c r="F17" s="44">
        <v>23</v>
      </c>
      <c r="G17" s="44">
        <v>45</v>
      </c>
      <c r="H17" s="42">
        <v>65.569999999999993</v>
      </c>
      <c r="I17" s="42"/>
      <c r="J17" s="42">
        <f t="shared" si="0"/>
        <v>16.392499999999998</v>
      </c>
      <c r="K17" s="42"/>
      <c r="L17" s="42"/>
      <c r="M17" s="42"/>
      <c r="N17" s="42"/>
      <c r="O17" s="42"/>
      <c r="P17" s="42">
        <f>+IFERROR(VLOOKUP(B17,'JP 2019'!$D$8:$L$54,8,0),0)</f>
        <v>0</v>
      </c>
      <c r="Q17" s="42">
        <f>+IFERROR(VLOOKUP(B17,'JP 2019'!$D$8:$L$54,9,0),0)</f>
        <v>0</v>
      </c>
      <c r="R17" s="42">
        <f t="shared" si="1"/>
        <v>0</v>
      </c>
      <c r="S17" s="42"/>
      <c r="T17" s="42">
        <f t="shared" si="2"/>
        <v>0</v>
      </c>
      <c r="V17" s="42">
        <f>+VLOOKUP(B17,'BD 2018'!$C$2:$J$49,8,0)</f>
        <v>110.13</v>
      </c>
      <c r="W17" s="42"/>
      <c r="X17" s="42">
        <f t="shared" si="3"/>
        <v>27.532499999999999</v>
      </c>
      <c r="Y17" s="42"/>
      <c r="Z17" s="42"/>
      <c r="AA17" s="42"/>
      <c r="AB17" s="42"/>
      <c r="AD17" s="57">
        <f>+IFERROR(VLOOKUP(B17,'BD 2019'!$D$8:$K$54,7,0),0)</f>
        <v>0.69904995694137462</v>
      </c>
      <c r="AE17" s="58">
        <f>+IFERROR(VLOOKUP(B17,'BD 2019'!$D$8:$K$54,8,0),0)</f>
        <v>8.6946512057384862</v>
      </c>
      <c r="AF17" s="59">
        <f t="shared" si="4"/>
        <v>9.3937011626798608</v>
      </c>
      <c r="AG17" s="43"/>
      <c r="AH17" s="64">
        <f t="shared" si="5"/>
        <v>2.0666142557895695</v>
      </c>
      <c r="AJ17" s="50"/>
      <c r="AK17" s="44"/>
      <c r="AL17" s="59">
        <f t="shared" si="6"/>
        <v>16.392499999999998</v>
      </c>
      <c r="AN17" s="50"/>
      <c r="AO17" s="44"/>
      <c r="AP17" s="59">
        <f t="shared" si="7"/>
        <v>29.599114255789569</v>
      </c>
    </row>
    <row r="18" spans="2:42" x14ac:dyDescent="0.25">
      <c r="B18" s="218" t="s">
        <v>87</v>
      </c>
      <c r="C18" s="44">
        <v>2</v>
      </c>
      <c r="D18" s="44">
        <v>47</v>
      </c>
      <c r="E18" s="44">
        <v>6</v>
      </c>
      <c r="F18" s="44">
        <v>19</v>
      </c>
      <c r="G18" s="44">
        <v>66</v>
      </c>
      <c r="H18" s="42">
        <v>294.32</v>
      </c>
      <c r="I18" s="42"/>
      <c r="J18" s="42">
        <f t="shared" si="0"/>
        <v>73.58</v>
      </c>
      <c r="K18" s="42"/>
      <c r="L18" s="42"/>
      <c r="M18" s="42"/>
      <c r="N18" s="42"/>
      <c r="O18" s="42"/>
      <c r="P18" s="42">
        <f>+IFERROR(VLOOKUP(B18,'JP 2019'!$D$8:$L$54,8,0),0)</f>
        <v>0</v>
      </c>
      <c r="Q18" s="42">
        <f>+IFERROR(VLOOKUP(B18,'JP 2019'!$D$8:$L$54,9,0),0)</f>
        <v>0</v>
      </c>
      <c r="R18" s="42">
        <f t="shared" si="1"/>
        <v>0</v>
      </c>
      <c r="S18" s="42"/>
      <c r="T18" s="42">
        <f t="shared" si="2"/>
        <v>0</v>
      </c>
      <c r="V18" s="42">
        <f>+VLOOKUP(B18,'BD 2018'!$C$2:$J$49,8,0)</f>
        <v>230.21</v>
      </c>
      <c r="W18" s="42"/>
      <c r="X18" s="42">
        <f t="shared" si="3"/>
        <v>57.552500000000002</v>
      </c>
      <c r="Y18" s="42"/>
      <c r="Z18" s="42"/>
      <c r="AA18" s="42"/>
      <c r="AB18" s="42"/>
      <c r="AD18" s="57">
        <f>+IFERROR(VLOOKUP(B18,'BD 2019'!$D$8:$K$54,7,0),0)</f>
        <v>353.00181419042536</v>
      </c>
      <c r="AE18" s="58">
        <f>+IFERROR(VLOOKUP(B18,'BD 2019'!$D$8:$K$54,8,0),0)</f>
        <v>60.198695999999998</v>
      </c>
      <c r="AF18" s="59">
        <f t="shared" si="4"/>
        <v>413.20051019042535</v>
      </c>
      <c r="AG18" s="43"/>
      <c r="AH18" s="64">
        <f t="shared" si="5"/>
        <v>90.904112241893571</v>
      </c>
      <c r="AJ18" s="50"/>
      <c r="AK18" s="44"/>
      <c r="AL18" s="59">
        <f t="shared" si="6"/>
        <v>73.58</v>
      </c>
      <c r="AN18" s="50"/>
      <c r="AO18" s="44"/>
      <c r="AP18" s="59">
        <f t="shared" si="7"/>
        <v>148.45661224189357</v>
      </c>
    </row>
    <row r="19" spans="2:42" x14ac:dyDescent="0.25">
      <c r="B19" s="218" t="s">
        <v>96</v>
      </c>
      <c r="C19" s="44">
        <v>2</v>
      </c>
      <c r="D19" s="44">
        <v>48</v>
      </c>
      <c r="E19" s="44">
        <v>3</v>
      </c>
      <c r="F19" s="44">
        <v>22</v>
      </c>
      <c r="G19" s="44">
        <v>70</v>
      </c>
      <c r="H19" s="42">
        <v>188.89</v>
      </c>
      <c r="I19" s="42"/>
      <c r="J19" s="42">
        <f t="shared" si="0"/>
        <v>47.222499999999997</v>
      </c>
      <c r="K19" s="42"/>
      <c r="L19" s="42"/>
      <c r="M19" s="42"/>
      <c r="N19" s="42"/>
      <c r="O19" s="42"/>
      <c r="P19" s="42">
        <f>+IFERROR(VLOOKUP(B19,'JP 2019'!$D$8:$L$54,8,0),0)</f>
        <v>0</v>
      </c>
      <c r="Q19" s="42">
        <f>+IFERROR(VLOOKUP(B19,'JP 2019'!$D$8:$L$54,9,0),0)</f>
        <v>0</v>
      </c>
      <c r="R19" s="42">
        <f t="shared" si="1"/>
        <v>0</v>
      </c>
      <c r="S19" s="42"/>
      <c r="T19" s="42">
        <f t="shared" si="2"/>
        <v>0</v>
      </c>
      <c r="V19" s="42">
        <f>+VLOOKUP(B19,'BD 2018'!$C$2:$J$49,8,0)</f>
        <v>142.32</v>
      </c>
      <c r="W19" s="42"/>
      <c r="X19" s="42">
        <f t="shared" si="3"/>
        <v>35.58</v>
      </c>
      <c r="Y19" s="42"/>
      <c r="Z19" s="42"/>
      <c r="AA19" s="42"/>
      <c r="AB19" s="42"/>
      <c r="AD19" s="57">
        <f>+IFERROR(VLOOKUP(B19,'BD 2019'!$D$8:$K$54,7,0),0)</f>
        <v>124.10725082590096</v>
      </c>
      <c r="AE19" s="58">
        <f>+IFERROR(VLOOKUP(B19,'BD 2019'!$D$8:$K$54,8,0),0)</f>
        <v>40.063129500000002</v>
      </c>
      <c r="AF19" s="59">
        <f t="shared" si="4"/>
        <v>164.17038032590096</v>
      </c>
      <c r="AG19" s="43"/>
      <c r="AH19" s="64">
        <f t="shared" si="5"/>
        <v>36.11748367169821</v>
      </c>
      <c r="AJ19" s="50"/>
      <c r="AK19" s="44"/>
      <c r="AL19" s="59">
        <f t="shared" si="6"/>
        <v>47.222499999999997</v>
      </c>
      <c r="AN19" s="50"/>
      <c r="AO19" s="44"/>
      <c r="AP19" s="59">
        <f t="shared" si="7"/>
        <v>71.697483671698208</v>
      </c>
    </row>
    <row r="20" spans="2:42" x14ac:dyDescent="0.25">
      <c r="B20" s="218" t="s">
        <v>16</v>
      </c>
      <c r="C20" s="44">
        <v>2</v>
      </c>
      <c r="D20" s="44">
        <v>38</v>
      </c>
      <c r="E20" s="44">
        <v>4</v>
      </c>
      <c r="F20" s="44">
        <v>21</v>
      </c>
      <c r="G20" s="44">
        <v>59</v>
      </c>
      <c r="H20" s="42">
        <v>128.27000000000001</v>
      </c>
      <c r="I20" s="42"/>
      <c r="J20" s="42">
        <f t="shared" si="0"/>
        <v>32.067500000000003</v>
      </c>
      <c r="K20" s="42"/>
      <c r="L20" s="42"/>
      <c r="M20" s="42"/>
      <c r="N20" s="42"/>
      <c r="O20" s="42"/>
      <c r="P20" s="42">
        <f>+IFERROR(VLOOKUP(B20,'JP 2019'!$D$8:$L$54,8,0),0)</f>
        <v>0</v>
      </c>
      <c r="Q20" s="42">
        <f>+IFERROR(VLOOKUP(B20,'JP 2019'!$D$8:$L$54,9,0),0)</f>
        <v>0</v>
      </c>
      <c r="R20" s="42">
        <f t="shared" si="1"/>
        <v>0</v>
      </c>
      <c r="S20" s="42"/>
      <c r="T20" s="42">
        <f t="shared" si="2"/>
        <v>0</v>
      </c>
      <c r="V20" s="42">
        <f>+VLOOKUP(B20,'BD 2018'!$C$2:$J$49,8,0)</f>
        <v>143.80000000000001</v>
      </c>
      <c r="W20" s="42"/>
      <c r="X20" s="42">
        <f t="shared" si="3"/>
        <v>35.950000000000003</v>
      </c>
      <c r="Y20" s="42"/>
      <c r="Z20" s="42"/>
      <c r="AA20" s="42"/>
      <c r="AB20" s="42"/>
      <c r="AD20" s="57">
        <f>+IFERROR(VLOOKUP(B20,'BD 2019'!$D$8:$K$54,7,0),0)</f>
        <v>0</v>
      </c>
      <c r="AE20" s="58">
        <f>+IFERROR(VLOOKUP(B20,'BD 2019'!$D$8:$K$54,8,0),0)</f>
        <v>0</v>
      </c>
      <c r="AF20" s="59">
        <f t="shared" si="4"/>
        <v>0</v>
      </c>
      <c r="AG20" s="43"/>
      <c r="AH20" s="64">
        <f t="shared" si="5"/>
        <v>0</v>
      </c>
      <c r="AJ20" s="50"/>
      <c r="AK20" s="44"/>
      <c r="AL20" s="59">
        <f t="shared" si="6"/>
        <v>32.067500000000003</v>
      </c>
      <c r="AN20" s="50"/>
      <c r="AO20" s="44"/>
      <c r="AP20" s="59">
        <f t="shared" si="7"/>
        <v>35.950000000000003</v>
      </c>
    </row>
    <row r="21" spans="2:42" x14ac:dyDescent="0.25">
      <c r="B21" s="218" t="s">
        <v>17</v>
      </c>
      <c r="C21" s="44">
        <v>1</v>
      </c>
      <c r="D21" s="44">
        <v>23</v>
      </c>
      <c r="E21" s="44">
        <v>4</v>
      </c>
      <c r="F21" s="44">
        <v>21</v>
      </c>
      <c r="G21" s="44">
        <v>44</v>
      </c>
      <c r="H21" s="42">
        <v>80.58</v>
      </c>
      <c r="I21" s="42"/>
      <c r="J21" s="42">
        <f t="shared" si="0"/>
        <v>20.145</v>
      </c>
      <c r="K21" s="42"/>
      <c r="L21" s="42"/>
      <c r="M21" s="42"/>
      <c r="N21" s="42"/>
      <c r="O21" s="42"/>
      <c r="P21" s="42">
        <f>+IFERROR(VLOOKUP(B21,'JP 2019'!$D$8:$L$54,8,0),0)</f>
        <v>0</v>
      </c>
      <c r="Q21" s="42">
        <f>+IFERROR(VLOOKUP(B21,'JP 2019'!$D$8:$L$54,9,0),0)</f>
        <v>0</v>
      </c>
      <c r="R21" s="42">
        <f t="shared" si="1"/>
        <v>0</v>
      </c>
      <c r="S21" s="42"/>
      <c r="T21" s="42">
        <f t="shared" si="2"/>
        <v>0</v>
      </c>
      <c r="V21" s="42">
        <f>+VLOOKUP(B21,'BD 2018'!$C$2:$J$49,8,0)</f>
        <v>111.35</v>
      </c>
      <c r="W21" s="42"/>
      <c r="X21" s="42">
        <f t="shared" si="3"/>
        <v>27.837499999999999</v>
      </c>
      <c r="Y21" s="42"/>
      <c r="Z21" s="42"/>
      <c r="AA21" s="42"/>
      <c r="AB21" s="42"/>
      <c r="AD21" s="57">
        <f>+IFERROR(VLOOKUP(B21,'BD 2019'!$D$8:$K$54,7,0),0)</f>
        <v>63.152971418810566</v>
      </c>
      <c r="AE21" s="58">
        <f>+IFERROR(VLOOKUP(B21,'BD 2019'!$D$8:$K$54,8,0),0)</f>
        <v>29.117664000000001</v>
      </c>
      <c r="AF21" s="59">
        <f t="shared" si="4"/>
        <v>92.270635418810571</v>
      </c>
      <c r="AG21" s="43"/>
      <c r="AH21" s="64">
        <f t="shared" si="5"/>
        <v>20.299539792138326</v>
      </c>
      <c r="AJ21" s="50"/>
      <c r="AK21" s="44"/>
      <c r="AL21" s="59">
        <f t="shared" si="6"/>
        <v>20.145</v>
      </c>
      <c r="AN21" s="50"/>
      <c r="AO21" s="44"/>
      <c r="AP21" s="59">
        <f t="shared" si="7"/>
        <v>48.137039792138324</v>
      </c>
    </row>
    <row r="22" spans="2:42" x14ac:dyDescent="0.25">
      <c r="B22" s="218" t="s">
        <v>18</v>
      </c>
      <c r="C22" s="44">
        <v>1</v>
      </c>
      <c r="D22" s="44">
        <v>48</v>
      </c>
      <c r="E22" s="44">
        <v>6</v>
      </c>
      <c r="F22" s="44">
        <v>19</v>
      </c>
      <c r="G22" s="44">
        <v>67</v>
      </c>
      <c r="H22" s="42">
        <v>248.37</v>
      </c>
      <c r="I22" s="42"/>
      <c r="J22" s="42">
        <f t="shared" si="0"/>
        <v>62.092500000000001</v>
      </c>
      <c r="K22" s="42"/>
      <c r="L22" s="42"/>
      <c r="M22" s="42"/>
      <c r="N22" s="42"/>
      <c r="O22" s="42"/>
      <c r="P22" s="42">
        <f>+IFERROR(VLOOKUP(B22,'JP 2019'!$D$8:$L$54,8,0),0)</f>
        <v>0</v>
      </c>
      <c r="Q22" s="42">
        <f>+IFERROR(VLOOKUP(B22,'JP 2019'!$D$8:$L$54,9,0),0)</f>
        <v>0</v>
      </c>
      <c r="R22" s="42">
        <f t="shared" si="1"/>
        <v>0</v>
      </c>
      <c r="S22" s="42"/>
      <c r="T22" s="42">
        <f t="shared" si="2"/>
        <v>0</v>
      </c>
      <c r="V22" s="42">
        <f>+VLOOKUP(B22,'BD 2018'!$C$2:$J$49,8,0)</f>
        <v>167.89</v>
      </c>
      <c r="W22" s="42"/>
      <c r="X22" s="42">
        <f t="shared" si="3"/>
        <v>41.972499999999997</v>
      </c>
      <c r="Y22" s="42"/>
      <c r="Z22" s="42"/>
      <c r="AA22" s="42"/>
      <c r="AB22" s="42"/>
      <c r="AD22" s="57">
        <f>+IFERROR(VLOOKUP(B22,'BD 2019'!$D$8:$K$54,7,0),0)</f>
        <v>187.87660723093757</v>
      </c>
      <c r="AE22" s="58">
        <f>+IFERROR(VLOOKUP(B22,'BD 2019'!$D$8:$K$54,8,0),0)</f>
        <v>43.902419999999999</v>
      </c>
      <c r="AF22" s="59">
        <f t="shared" si="4"/>
        <v>231.77902723093757</v>
      </c>
      <c r="AG22" s="43"/>
      <c r="AH22" s="64">
        <f t="shared" si="5"/>
        <v>50.991385990806265</v>
      </c>
      <c r="AJ22" s="50"/>
      <c r="AK22" s="44"/>
      <c r="AL22" s="59">
        <f t="shared" si="6"/>
        <v>62.092500000000001</v>
      </c>
      <c r="AN22" s="50"/>
      <c r="AO22" s="44"/>
      <c r="AP22" s="59">
        <f t="shared" si="7"/>
        <v>92.963885990806261</v>
      </c>
    </row>
    <row r="23" spans="2:42" x14ac:dyDescent="0.25">
      <c r="B23" s="218" t="s">
        <v>92</v>
      </c>
      <c r="C23" s="44">
        <v>1</v>
      </c>
      <c r="D23" s="44">
        <v>74</v>
      </c>
      <c r="E23" s="44">
        <v>6</v>
      </c>
      <c r="F23" s="44">
        <v>19</v>
      </c>
      <c r="G23" s="44">
        <v>93</v>
      </c>
      <c r="H23" s="42">
        <v>26.8</v>
      </c>
      <c r="I23" s="42"/>
      <c r="J23" s="42">
        <f t="shared" si="0"/>
        <v>6.7</v>
      </c>
      <c r="K23" s="42"/>
      <c r="L23" s="42"/>
      <c r="M23" s="42"/>
      <c r="N23" s="42"/>
      <c r="O23" s="42"/>
      <c r="P23" s="42">
        <f>+IFERROR(VLOOKUP(B23,'JP 2019'!$D$8:$L$54,8,0),0)</f>
        <v>489.62812338974766</v>
      </c>
      <c r="Q23" s="42">
        <f>+IFERROR(VLOOKUP(B23,'JP 2019'!$D$8:$L$54,9,0),0)</f>
        <v>10.173012</v>
      </c>
      <c r="R23" s="42">
        <f t="shared" si="1"/>
        <v>499.80113538974763</v>
      </c>
      <c r="S23" s="42"/>
      <c r="T23" s="42">
        <f t="shared" si="2"/>
        <v>109.95624978574448</v>
      </c>
      <c r="V23" s="42">
        <f>+VLOOKUP(B23,'BD 2018'!$C$2:$J$49,8,0)</f>
        <v>97.83</v>
      </c>
      <c r="W23" s="42"/>
      <c r="X23" s="42">
        <f t="shared" si="3"/>
        <v>24.4575</v>
      </c>
      <c r="Y23" s="42"/>
      <c r="Z23" s="42"/>
      <c r="AA23" s="42"/>
      <c r="AB23" s="42"/>
      <c r="AD23" s="57">
        <f>+IFERROR(VLOOKUP(B23,'BD 2019'!$D$8:$K$54,7,0),0)</f>
        <v>345.73832799999997</v>
      </c>
      <c r="AE23" s="58">
        <f>+IFERROR(VLOOKUP(B23,'BD 2019'!$D$8:$K$54,8,0),0)</f>
        <v>25.581672000000001</v>
      </c>
      <c r="AF23" s="59">
        <f t="shared" si="4"/>
        <v>371.32</v>
      </c>
      <c r="AG23" s="43"/>
      <c r="AH23" s="64">
        <f t="shared" si="5"/>
        <v>81.690399999999997</v>
      </c>
      <c r="AJ23" s="50"/>
      <c r="AK23" s="44"/>
      <c r="AL23" s="59">
        <f t="shared" si="6"/>
        <v>116.65624978574448</v>
      </c>
      <c r="AN23" s="50"/>
      <c r="AO23" s="44"/>
      <c r="AP23" s="59">
        <f t="shared" si="7"/>
        <v>106.14789999999999</v>
      </c>
    </row>
    <row r="24" spans="2:42" x14ac:dyDescent="0.25">
      <c r="B24" s="218" t="s">
        <v>135</v>
      </c>
      <c r="C24" s="44">
        <v>1</v>
      </c>
      <c r="D24" s="44">
        <v>31</v>
      </c>
      <c r="E24" s="44">
        <v>1</v>
      </c>
      <c r="F24" s="44">
        <v>24</v>
      </c>
      <c r="G24" s="44">
        <v>55</v>
      </c>
      <c r="H24" s="42">
        <v>113.97</v>
      </c>
      <c r="I24" s="42"/>
      <c r="J24" s="42">
        <f t="shared" si="0"/>
        <v>28.4925</v>
      </c>
      <c r="K24" s="42"/>
      <c r="L24" s="42"/>
      <c r="M24" s="42"/>
      <c r="N24" s="42"/>
      <c r="O24" s="42"/>
      <c r="P24" s="42">
        <f>+IFERROR(VLOOKUP(B24,'JP 2019'!$D$8:$L$54,8,0),0)</f>
        <v>0</v>
      </c>
      <c r="Q24" s="42">
        <f>+IFERROR(VLOOKUP(B24,'JP 2019'!$D$8:$L$54,9,0),0)</f>
        <v>0</v>
      </c>
      <c r="R24" s="42">
        <f t="shared" si="1"/>
        <v>0</v>
      </c>
      <c r="S24" s="42"/>
      <c r="T24" s="42">
        <f t="shared" si="2"/>
        <v>0</v>
      </c>
      <c r="V24" s="42">
        <f>+VLOOKUP(B24,'BD 2018'!$C$2:$J$49,8,0)</f>
        <v>122.49</v>
      </c>
      <c r="W24" s="42"/>
      <c r="X24" s="42">
        <f t="shared" si="3"/>
        <v>30.622499999999999</v>
      </c>
      <c r="Y24" s="42"/>
      <c r="Z24" s="42"/>
      <c r="AA24" s="42"/>
      <c r="AB24" s="42"/>
      <c r="AD24" s="57">
        <f>+IFERROR(VLOOKUP(B24,'BD 2019'!$D$8:$K$54,7,0),0)</f>
        <v>0</v>
      </c>
      <c r="AE24" s="58">
        <f>+IFERROR(VLOOKUP(B24,'BD 2019'!$D$8:$K$54,8,0),0)</f>
        <v>0</v>
      </c>
      <c r="AF24" s="59">
        <f t="shared" si="4"/>
        <v>0</v>
      </c>
      <c r="AG24" s="43"/>
      <c r="AH24" s="64">
        <f t="shared" si="5"/>
        <v>0</v>
      </c>
      <c r="AJ24" s="50"/>
      <c r="AK24" s="44"/>
      <c r="AL24" s="59">
        <f t="shared" si="6"/>
        <v>28.4925</v>
      </c>
      <c r="AN24" s="50"/>
      <c r="AO24" s="44"/>
      <c r="AP24" s="59">
        <f t="shared" si="7"/>
        <v>30.622499999999999</v>
      </c>
    </row>
    <row r="25" spans="2:42" x14ac:dyDescent="0.25">
      <c r="B25" s="221" t="s">
        <v>19</v>
      </c>
      <c r="C25" s="44">
        <v>2</v>
      </c>
      <c r="D25" s="44">
        <v>43</v>
      </c>
      <c r="E25" s="44">
        <v>1</v>
      </c>
      <c r="F25" s="44">
        <v>24</v>
      </c>
      <c r="G25" s="44">
        <v>67</v>
      </c>
      <c r="H25" s="42">
        <v>87.85</v>
      </c>
      <c r="I25" s="42"/>
      <c r="J25" s="42">
        <f t="shared" si="0"/>
        <v>21.962499999999999</v>
      </c>
      <c r="K25" s="42"/>
      <c r="L25" s="42">
        <f>+H25</f>
        <v>87.85</v>
      </c>
      <c r="M25" s="42"/>
      <c r="N25" s="42">
        <f>-J25</f>
        <v>-21.962499999999999</v>
      </c>
      <c r="O25" s="42"/>
      <c r="P25" s="42">
        <f>+IFERROR(VLOOKUP(B25,'JP 2019'!$D$8:$L$54,8,0),0)</f>
        <v>0</v>
      </c>
      <c r="Q25" s="42">
        <f>+IFERROR(VLOOKUP(B25,'JP 2019'!$D$8:$L$54,9,0),0)</f>
        <v>0</v>
      </c>
      <c r="R25" s="42">
        <f t="shared" si="1"/>
        <v>0</v>
      </c>
      <c r="S25" s="42"/>
      <c r="T25" s="42">
        <f t="shared" si="2"/>
        <v>0</v>
      </c>
      <c r="V25" s="42">
        <f>+VLOOKUP(B25,'BD 2018'!$C$2:$J$49,8,0)</f>
        <v>66.08</v>
      </c>
      <c r="W25" s="42"/>
      <c r="X25" s="42">
        <f t="shared" si="3"/>
        <v>16.52</v>
      </c>
      <c r="Y25" s="42"/>
      <c r="Z25" s="42">
        <f>+V25</f>
        <v>66.08</v>
      </c>
      <c r="AA25" s="42"/>
      <c r="AB25" s="42">
        <f>-X25</f>
        <v>-16.52</v>
      </c>
      <c r="AD25" s="57">
        <f>+IFERROR(VLOOKUP(B25,'BD 2019'!$D$8:$K$54,7,0),0)</f>
        <v>0</v>
      </c>
      <c r="AE25" s="58">
        <f>+IFERROR(VLOOKUP(B25,'BD 2019'!$D$8:$K$54,8,0),0)</f>
        <v>0</v>
      </c>
      <c r="AF25" s="59">
        <f t="shared" si="4"/>
        <v>0</v>
      </c>
      <c r="AG25" s="43"/>
      <c r="AH25" s="64">
        <f t="shared" si="5"/>
        <v>0</v>
      </c>
      <c r="AJ25" s="50"/>
      <c r="AK25" s="44"/>
      <c r="AL25" s="59">
        <f t="shared" si="6"/>
        <v>0</v>
      </c>
      <c r="AN25" s="50"/>
      <c r="AO25" s="44"/>
      <c r="AP25" s="59">
        <f t="shared" si="7"/>
        <v>0</v>
      </c>
    </row>
    <row r="26" spans="2:42" x14ac:dyDescent="0.25">
      <c r="B26" s="218" t="s">
        <v>20</v>
      </c>
      <c r="C26" s="44">
        <v>1</v>
      </c>
      <c r="D26" s="44">
        <v>37</v>
      </c>
      <c r="E26" s="44">
        <v>6</v>
      </c>
      <c r="F26" s="44">
        <v>19</v>
      </c>
      <c r="G26" s="44">
        <v>56</v>
      </c>
      <c r="H26" s="42">
        <v>205.7</v>
      </c>
      <c r="I26" s="42"/>
      <c r="J26" s="42">
        <f t="shared" si="0"/>
        <v>51.424999999999997</v>
      </c>
      <c r="K26" s="42"/>
      <c r="L26" s="42"/>
      <c r="M26" s="42"/>
      <c r="N26" s="42"/>
      <c r="O26" s="42"/>
      <c r="P26" s="42">
        <f>+IFERROR(VLOOKUP(B26,'JP 2019'!$D$8:$L$54,8,0),0)</f>
        <v>0</v>
      </c>
      <c r="Q26" s="42">
        <f>+IFERROR(VLOOKUP(B26,'JP 2019'!$D$8:$L$54,9,0),0)</f>
        <v>0</v>
      </c>
      <c r="R26" s="42">
        <f t="shared" si="1"/>
        <v>0</v>
      </c>
      <c r="S26" s="42"/>
      <c r="T26" s="42">
        <f t="shared" si="2"/>
        <v>0</v>
      </c>
      <c r="V26" s="42">
        <f>+VLOOKUP(B26,'BD 2018'!$C$2:$J$49,8,0)</f>
        <v>184.04</v>
      </c>
      <c r="W26" s="42"/>
      <c r="X26" s="42">
        <f t="shared" si="3"/>
        <v>46.01</v>
      </c>
      <c r="Y26" s="42"/>
      <c r="Z26" s="42"/>
      <c r="AA26" s="42"/>
      <c r="AB26" s="42"/>
      <c r="AD26" s="57">
        <f>+IFERROR(VLOOKUP(B26,'BD 2019'!$D$8:$K$54,7,0),0)</f>
        <v>101.84831749813708</v>
      </c>
      <c r="AE26" s="58">
        <f>+IFERROR(VLOOKUP(B26,'BD 2019'!$D$8:$K$54,8,0),0)</f>
        <v>48.125832000000003</v>
      </c>
      <c r="AF26" s="59">
        <f t="shared" si="4"/>
        <v>149.97414949813708</v>
      </c>
      <c r="AG26" s="43"/>
      <c r="AH26" s="64">
        <f t="shared" si="5"/>
        <v>32.994312889590155</v>
      </c>
      <c r="AJ26" s="50"/>
      <c r="AK26" s="44"/>
      <c r="AL26" s="59">
        <f t="shared" si="6"/>
        <v>51.424999999999997</v>
      </c>
      <c r="AN26" s="50"/>
      <c r="AO26" s="44"/>
      <c r="AP26" s="59">
        <f t="shared" si="7"/>
        <v>79.004312889590153</v>
      </c>
    </row>
    <row r="27" spans="2:42" x14ac:dyDescent="0.25">
      <c r="B27" s="218" t="s">
        <v>21</v>
      </c>
      <c r="C27" s="44">
        <v>1</v>
      </c>
      <c r="D27" s="44">
        <v>49</v>
      </c>
      <c r="E27" s="44">
        <v>6</v>
      </c>
      <c r="F27" s="44">
        <v>19</v>
      </c>
      <c r="G27" s="44">
        <v>68</v>
      </c>
      <c r="H27" s="42">
        <v>281.51</v>
      </c>
      <c r="I27" s="42"/>
      <c r="J27" s="42">
        <f t="shared" si="0"/>
        <v>70.377499999999998</v>
      </c>
      <c r="K27" s="42"/>
      <c r="L27" s="42"/>
      <c r="M27" s="42"/>
      <c r="N27" s="42"/>
      <c r="O27" s="42"/>
      <c r="P27" s="42">
        <f>+IFERROR(VLOOKUP(B27,'JP 2019'!$D$8:$L$54,8,0),0)</f>
        <v>0</v>
      </c>
      <c r="Q27" s="42">
        <f>+IFERROR(VLOOKUP(B27,'JP 2019'!$D$8:$L$54,9,0),0)</f>
        <v>0</v>
      </c>
      <c r="R27" s="42">
        <f t="shared" si="1"/>
        <v>0</v>
      </c>
      <c r="S27" s="42"/>
      <c r="T27" s="42">
        <f t="shared" si="2"/>
        <v>0</v>
      </c>
      <c r="V27" s="42">
        <f>+VLOOKUP(B27,'BD 2018'!$C$2:$J$49,8,0)</f>
        <v>194.32</v>
      </c>
      <c r="W27" s="42"/>
      <c r="X27" s="42">
        <f t="shared" si="3"/>
        <v>48.58</v>
      </c>
      <c r="Y27" s="42"/>
      <c r="Z27" s="42"/>
      <c r="AA27" s="42"/>
      <c r="AB27" s="42"/>
      <c r="AD27" s="57">
        <f>+IFERROR(VLOOKUP(B27,'BD 2019'!$D$8:$K$54,7,0),0)</f>
        <v>312.38367514045768</v>
      </c>
      <c r="AE27" s="58">
        <f>+IFERROR(VLOOKUP(B27,'BD 2019'!$D$8:$K$54,8,0),0)</f>
        <v>50.814408</v>
      </c>
      <c r="AF27" s="59">
        <f t="shared" si="4"/>
        <v>363.1980831404577</v>
      </c>
      <c r="AG27" s="43"/>
      <c r="AH27" s="64">
        <f t="shared" si="5"/>
        <v>79.903578290900697</v>
      </c>
      <c r="AJ27" s="50"/>
      <c r="AK27" s="44"/>
      <c r="AL27" s="59">
        <f t="shared" si="6"/>
        <v>70.377499999999998</v>
      </c>
      <c r="AN27" s="50"/>
      <c r="AO27" s="44"/>
      <c r="AP27" s="59">
        <f t="shared" si="7"/>
        <v>128.48357829090071</v>
      </c>
    </row>
    <row r="28" spans="2:42" x14ac:dyDescent="0.25">
      <c r="B28" s="218" t="s">
        <v>80</v>
      </c>
      <c r="C28" s="44">
        <v>1</v>
      </c>
      <c r="D28" s="44">
        <v>41</v>
      </c>
      <c r="E28" s="44">
        <v>6</v>
      </c>
      <c r="F28" s="44">
        <v>19</v>
      </c>
      <c r="G28" s="44">
        <v>60</v>
      </c>
      <c r="H28" s="42">
        <v>242.18</v>
      </c>
      <c r="I28" s="42"/>
      <c r="J28" s="42">
        <f t="shared" si="0"/>
        <v>60.545000000000002</v>
      </c>
      <c r="K28" s="42"/>
      <c r="L28" s="42"/>
      <c r="M28" s="42"/>
      <c r="N28" s="42"/>
      <c r="O28" s="42"/>
      <c r="P28" s="42">
        <f>+IFERROR(VLOOKUP(B28,'JP 2019'!$D$8:$L$54,8,0),0)</f>
        <v>0</v>
      </c>
      <c r="Q28" s="42">
        <f>+IFERROR(VLOOKUP(B28,'JP 2019'!$D$8:$L$54,9,0),0)</f>
        <v>0</v>
      </c>
      <c r="R28" s="42">
        <f t="shared" si="1"/>
        <v>0</v>
      </c>
      <c r="S28" s="42"/>
      <c r="T28" s="42">
        <f t="shared" si="2"/>
        <v>0</v>
      </c>
      <c r="V28" s="42">
        <f>+VLOOKUP(B28,'BD 2018'!$C$2:$J$49,8,0)</f>
        <v>190.58</v>
      </c>
      <c r="W28" s="42"/>
      <c r="X28" s="42">
        <f t="shared" si="3"/>
        <v>47.645000000000003</v>
      </c>
      <c r="Y28" s="42"/>
      <c r="Z28" s="42"/>
      <c r="AA28" s="42"/>
      <c r="AB28" s="42"/>
      <c r="AD28" s="57">
        <f>+IFERROR(VLOOKUP(B28,'BD 2019'!$D$8:$K$54,7,0),0)</f>
        <v>184.06323361698315</v>
      </c>
      <c r="AE28" s="58">
        <f>+IFERROR(VLOOKUP(B28,'BD 2019'!$D$8:$K$54,8,0),0)</f>
        <v>49.835940000000001</v>
      </c>
      <c r="AF28" s="59">
        <f t="shared" si="4"/>
        <v>233.89917361698315</v>
      </c>
      <c r="AG28" s="43"/>
      <c r="AH28" s="64">
        <f t="shared" si="5"/>
        <v>51.457818195736294</v>
      </c>
      <c r="AJ28" s="50"/>
      <c r="AK28" s="44"/>
      <c r="AL28" s="59">
        <f t="shared" si="6"/>
        <v>60.545000000000002</v>
      </c>
      <c r="AN28" s="50"/>
      <c r="AO28" s="44"/>
      <c r="AP28" s="59">
        <f t="shared" si="7"/>
        <v>99.10281819573629</v>
      </c>
    </row>
    <row r="29" spans="2:42" x14ac:dyDescent="0.25">
      <c r="B29" s="218" t="s">
        <v>22</v>
      </c>
      <c r="C29" s="44">
        <v>1</v>
      </c>
      <c r="D29" s="44">
        <v>28</v>
      </c>
      <c r="E29" s="44">
        <v>4</v>
      </c>
      <c r="F29" s="44">
        <v>21</v>
      </c>
      <c r="G29" s="44">
        <v>49</v>
      </c>
      <c r="H29" s="42">
        <v>119.66</v>
      </c>
      <c r="I29" s="42"/>
      <c r="J29" s="42">
        <f t="shared" si="0"/>
        <v>29.914999999999999</v>
      </c>
      <c r="K29" s="42"/>
      <c r="L29" s="42"/>
      <c r="M29" s="42"/>
      <c r="N29" s="42"/>
      <c r="O29" s="42"/>
      <c r="P29" s="42">
        <f>+IFERROR(VLOOKUP(B29,'JP 2019'!$D$8:$L$54,8,0),0)</f>
        <v>0</v>
      </c>
      <c r="Q29" s="42">
        <f>+IFERROR(VLOOKUP(B29,'JP 2019'!$D$8:$L$54,9,0),0)</f>
        <v>0</v>
      </c>
      <c r="R29" s="42">
        <f t="shared" si="1"/>
        <v>0</v>
      </c>
      <c r="S29" s="42"/>
      <c r="T29" s="42">
        <f t="shared" si="2"/>
        <v>0</v>
      </c>
      <c r="V29" s="42">
        <f>+VLOOKUP(B29,'BD 2018'!$C$2:$J$49,8,0)</f>
        <v>154.68</v>
      </c>
      <c r="W29" s="42"/>
      <c r="X29" s="42">
        <f t="shared" si="3"/>
        <v>38.67</v>
      </c>
      <c r="Y29" s="42"/>
      <c r="Z29" s="42"/>
      <c r="AA29" s="42"/>
      <c r="AB29" s="42"/>
      <c r="AD29" s="57">
        <f>+IFERROR(VLOOKUP(B29,'BD 2019'!$D$8:$K$54,7,0),0)</f>
        <v>0</v>
      </c>
      <c r="AE29" s="58">
        <f>+IFERROR(VLOOKUP(B29,'BD 2019'!$D$8:$K$54,8,0),0)</f>
        <v>0</v>
      </c>
      <c r="AF29" s="59">
        <f t="shared" si="4"/>
        <v>0</v>
      </c>
      <c r="AG29" s="43"/>
      <c r="AH29" s="64">
        <f t="shared" si="5"/>
        <v>0</v>
      </c>
      <c r="AJ29" s="50"/>
      <c r="AK29" s="44"/>
      <c r="AL29" s="59">
        <f t="shared" si="6"/>
        <v>29.914999999999999</v>
      </c>
      <c r="AN29" s="50"/>
      <c r="AO29" s="44"/>
      <c r="AP29" s="59">
        <f t="shared" si="7"/>
        <v>38.67</v>
      </c>
    </row>
    <row r="30" spans="2:42" x14ac:dyDescent="0.25">
      <c r="B30" s="221" t="s">
        <v>82</v>
      </c>
      <c r="C30" s="44">
        <v>1</v>
      </c>
      <c r="D30" s="44">
        <v>45</v>
      </c>
      <c r="E30" s="44">
        <v>2</v>
      </c>
      <c r="F30" s="44">
        <v>23</v>
      </c>
      <c r="G30" s="44">
        <v>68</v>
      </c>
      <c r="H30" s="42">
        <v>202.41</v>
      </c>
      <c r="I30" s="42"/>
      <c r="J30" s="42">
        <f t="shared" si="0"/>
        <v>50.602499999999999</v>
      </c>
      <c r="K30" s="42"/>
      <c r="L30" s="42"/>
      <c r="M30" s="42"/>
      <c r="N30" s="42"/>
      <c r="O30" s="42"/>
      <c r="P30" s="42">
        <f>+IFERROR(VLOOKUP(B30,'JP 2019'!$D$8:$L$54,8,0),0)</f>
        <v>0</v>
      </c>
      <c r="Q30" s="42">
        <f>+IFERROR(VLOOKUP(B30,'JP 2019'!$D$8:$L$54,9,0),0)</f>
        <v>0</v>
      </c>
      <c r="R30" s="42">
        <f t="shared" si="1"/>
        <v>0</v>
      </c>
      <c r="S30" s="42"/>
      <c r="T30" s="42">
        <f t="shared" si="2"/>
        <v>0</v>
      </c>
      <c r="V30" s="42">
        <f>+VLOOKUP(B30,'BD 2018'!$C$2:$J$49,8,0)</f>
        <v>149.6</v>
      </c>
      <c r="W30" s="42"/>
      <c r="X30" s="42">
        <f t="shared" si="3"/>
        <v>37.4</v>
      </c>
      <c r="Y30" s="42"/>
      <c r="Z30" s="42"/>
      <c r="AA30" s="42"/>
      <c r="AB30" s="42"/>
      <c r="AD30" s="57">
        <f>+IFERROR(VLOOKUP(B30,'BD 2019'!$D$8:$K$54,7,0),0)</f>
        <v>0</v>
      </c>
      <c r="AE30" s="58">
        <f>+IFERROR(VLOOKUP(B30,'BD 2019'!$D$8:$K$54,8,0),0)</f>
        <v>0</v>
      </c>
      <c r="AF30" s="59">
        <f t="shared" si="4"/>
        <v>0</v>
      </c>
      <c r="AG30" s="43"/>
      <c r="AH30" s="64">
        <f t="shared" si="5"/>
        <v>0</v>
      </c>
      <c r="AJ30" s="226">
        <f>-H30-P30</f>
        <v>-202.41</v>
      </c>
      <c r="AK30" s="46">
        <f>-J30-T30</f>
        <v>-50.602499999999999</v>
      </c>
      <c r="AL30" s="59">
        <f t="shared" si="6"/>
        <v>0</v>
      </c>
      <c r="AN30" s="226">
        <f>-V30-AF30</f>
        <v>-149.6</v>
      </c>
      <c r="AO30" s="46">
        <f>-X30-AH30</f>
        <v>-37.4</v>
      </c>
      <c r="AP30" s="59">
        <f t="shared" si="7"/>
        <v>0</v>
      </c>
    </row>
    <row r="31" spans="2:42" x14ac:dyDescent="0.25">
      <c r="B31" s="218" t="s">
        <v>23</v>
      </c>
      <c r="C31" s="44">
        <v>1</v>
      </c>
      <c r="D31" s="44">
        <v>30</v>
      </c>
      <c r="E31" s="44">
        <v>1</v>
      </c>
      <c r="F31" s="44">
        <v>24</v>
      </c>
      <c r="G31" s="44">
        <v>54</v>
      </c>
      <c r="H31" s="42">
        <v>109.95</v>
      </c>
      <c r="I31" s="42"/>
      <c r="J31" s="42">
        <f t="shared" si="0"/>
        <v>27.487500000000001</v>
      </c>
      <c r="K31" s="42"/>
      <c r="L31" s="42"/>
      <c r="M31" s="42"/>
      <c r="N31" s="42"/>
      <c r="O31" s="42"/>
      <c r="P31" s="42">
        <f>+IFERROR(VLOOKUP(B31,'JP 2019'!$D$8:$L$54,8,0),0)</f>
        <v>0</v>
      </c>
      <c r="Q31" s="42">
        <f>+IFERROR(VLOOKUP(B31,'JP 2019'!$D$8:$L$54,9,0),0)</f>
        <v>0</v>
      </c>
      <c r="R31" s="42">
        <f t="shared" si="1"/>
        <v>0</v>
      </c>
      <c r="S31" s="42"/>
      <c r="T31" s="42">
        <f t="shared" si="2"/>
        <v>0</v>
      </c>
      <c r="V31" s="42">
        <f>+VLOOKUP(B31,'BD 2018'!$C$2:$J$49,8,0)</f>
        <v>124.91</v>
      </c>
      <c r="W31" s="42"/>
      <c r="X31" s="42">
        <f t="shared" si="3"/>
        <v>31.227499999999999</v>
      </c>
      <c r="Y31" s="42"/>
      <c r="Z31" s="42"/>
      <c r="AA31" s="42"/>
      <c r="AB31" s="42"/>
      <c r="AD31" s="57">
        <f>+IFERROR(VLOOKUP(B31,'BD 2019'!$D$8:$K$54,7,0),0)</f>
        <v>0</v>
      </c>
      <c r="AE31" s="58">
        <f>+IFERROR(VLOOKUP(B31,'BD 2019'!$D$8:$K$54,8,0),0)</f>
        <v>0</v>
      </c>
      <c r="AF31" s="59">
        <f t="shared" si="4"/>
        <v>0</v>
      </c>
      <c r="AG31" s="43"/>
      <c r="AH31" s="64">
        <f t="shared" si="5"/>
        <v>0</v>
      </c>
      <c r="AJ31" s="50"/>
      <c r="AK31" s="44"/>
      <c r="AL31" s="59">
        <f t="shared" si="6"/>
        <v>27.487500000000001</v>
      </c>
      <c r="AN31" s="50"/>
      <c r="AO31" s="44"/>
      <c r="AP31" s="59">
        <f t="shared" si="7"/>
        <v>31.227499999999999</v>
      </c>
    </row>
    <row r="32" spans="2:42" x14ac:dyDescent="0.25">
      <c r="B32" s="218" t="s">
        <v>24</v>
      </c>
      <c r="C32" s="44">
        <v>1</v>
      </c>
      <c r="D32" s="44">
        <v>40</v>
      </c>
      <c r="E32" s="44">
        <v>6</v>
      </c>
      <c r="F32" s="44">
        <v>19</v>
      </c>
      <c r="G32" s="44">
        <v>59</v>
      </c>
      <c r="H32" s="42">
        <v>233.32</v>
      </c>
      <c r="I32" s="42"/>
      <c r="J32" s="42">
        <f t="shared" si="0"/>
        <v>58.33</v>
      </c>
      <c r="K32" s="42"/>
      <c r="L32" s="42"/>
      <c r="M32" s="42"/>
      <c r="N32" s="42"/>
      <c r="O32" s="42"/>
      <c r="P32" s="42">
        <f>+IFERROR(VLOOKUP(B32,'JP 2019'!$D$8:$L$54,8,0),0)</f>
        <v>0</v>
      </c>
      <c r="Q32" s="42">
        <f>+IFERROR(VLOOKUP(B32,'JP 2019'!$D$8:$L$54,9,0),0)</f>
        <v>0</v>
      </c>
      <c r="R32" s="42">
        <f t="shared" si="1"/>
        <v>0</v>
      </c>
      <c r="S32" s="42"/>
      <c r="T32" s="42">
        <f t="shared" si="2"/>
        <v>0</v>
      </c>
      <c r="V32" s="42">
        <f>+VLOOKUP(B32,'BD 2018'!$C$2:$J$49,8,0)</f>
        <v>190.06</v>
      </c>
      <c r="W32" s="42"/>
      <c r="X32" s="42">
        <f t="shared" si="3"/>
        <v>47.515000000000001</v>
      </c>
      <c r="Y32" s="42"/>
      <c r="Z32" s="42"/>
      <c r="AA32" s="42"/>
      <c r="AB32" s="42"/>
      <c r="AD32" s="57">
        <f>+IFERROR(VLOOKUP(B32,'BD 2019'!$D$8:$K$54,7,0),0)</f>
        <v>172.7882388238271</v>
      </c>
      <c r="AE32" s="58">
        <f>+IFERROR(VLOOKUP(B32,'BD 2019'!$D$8:$K$54,8,0),0)</f>
        <v>49.700063999999998</v>
      </c>
      <c r="AF32" s="59">
        <f t="shared" si="4"/>
        <v>222.4883028238271</v>
      </c>
      <c r="AG32" s="43"/>
      <c r="AH32" s="64">
        <f t="shared" si="5"/>
        <v>48.947426621241959</v>
      </c>
      <c r="AJ32" s="50"/>
      <c r="AK32" s="44"/>
      <c r="AL32" s="59">
        <f t="shared" si="6"/>
        <v>58.33</v>
      </c>
      <c r="AN32" s="50"/>
      <c r="AO32" s="44"/>
      <c r="AP32" s="59">
        <f t="shared" si="7"/>
        <v>96.46242662124196</v>
      </c>
    </row>
    <row r="33" spans="2:42" x14ac:dyDescent="0.25">
      <c r="B33" s="218" t="s">
        <v>25</v>
      </c>
      <c r="C33" s="44">
        <v>1</v>
      </c>
      <c r="D33" s="44">
        <v>59</v>
      </c>
      <c r="E33" s="44">
        <v>6</v>
      </c>
      <c r="F33" s="44">
        <v>19</v>
      </c>
      <c r="G33" s="44">
        <v>78</v>
      </c>
      <c r="H33" s="42">
        <v>174.05</v>
      </c>
      <c r="I33" s="42"/>
      <c r="J33" s="42">
        <f t="shared" si="0"/>
        <v>43.512500000000003</v>
      </c>
      <c r="K33" s="42"/>
      <c r="L33" s="42"/>
      <c r="M33" s="42"/>
      <c r="N33" s="42"/>
      <c r="O33" s="42"/>
      <c r="P33" s="42">
        <f>+IFERROR(VLOOKUP(B33,'JP 2019'!$D$8:$L$54,8,0),0)</f>
        <v>228.38915595922913</v>
      </c>
      <c r="Q33" s="42">
        <f>+IFERROR(VLOOKUP(B33,'JP 2019'!$D$8:$L$54,9,0),0)</f>
        <v>66.062268000000003</v>
      </c>
      <c r="R33" s="42">
        <f t="shared" si="1"/>
        <v>294.45142395922915</v>
      </c>
      <c r="S33" s="42"/>
      <c r="T33" s="42">
        <f t="shared" si="2"/>
        <v>64.779313271030418</v>
      </c>
      <c r="V33" s="42">
        <f>+VLOOKUP(B33,'BD 2018'!$C$2:$J$49,8,0)</f>
        <v>193.87</v>
      </c>
      <c r="W33" s="42"/>
      <c r="X33" s="42">
        <f t="shared" si="3"/>
        <v>48.467500000000001</v>
      </c>
      <c r="Y33" s="42"/>
      <c r="Z33" s="42"/>
      <c r="AA33" s="42"/>
      <c r="AB33" s="42"/>
      <c r="AD33" s="57">
        <f>+IFERROR(VLOOKUP(B33,'BD 2019'!$D$8:$K$54,7,0),0)</f>
        <v>586.13208400000008</v>
      </c>
      <c r="AE33" s="58">
        <f>+IFERROR(VLOOKUP(B33,'BD 2019'!$D$8:$K$54,8,0),0)</f>
        <v>50.695415999999994</v>
      </c>
      <c r="AF33" s="59">
        <f t="shared" si="4"/>
        <v>636.8275000000001</v>
      </c>
      <c r="AG33" s="43"/>
      <c r="AH33" s="64">
        <f t="shared" si="5"/>
        <v>140.10205000000002</v>
      </c>
      <c r="AJ33" s="50"/>
      <c r="AK33" s="44"/>
      <c r="AL33" s="59">
        <f t="shared" si="6"/>
        <v>108.29181327103042</v>
      </c>
      <c r="AN33" s="50"/>
      <c r="AO33" s="44"/>
      <c r="AP33" s="59">
        <f t="shared" si="7"/>
        <v>188.56955000000002</v>
      </c>
    </row>
    <row r="34" spans="2:42" x14ac:dyDescent="0.25">
      <c r="B34" s="221" t="s">
        <v>26</v>
      </c>
      <c r="C34" s="44">
        <v>1</v>
      </c>
      <c r="D34" s="44">
        <v>60</v>
      </c>
      <c r="E34" s="44">
        <v>11</v>
      </c>
      <c r="F34" s="44">
        <v>14</v>
      </c>
      <c r="G34" s="44">
        <v>74</v>
      </c>
      <c r="H34" s="42">
        <v>301.63</v>
      </c>
      <c r="I34" s="42"/>
      <c r="J34" s="42">
        <f t="shared" si="0"/>
        <v>75.407499999999999</v>
      </c>
      <c r="K34" s="42"/>
      <c r="L34" s="42">
        <f>+H34</f>
        <v>301.63</v>
      </c>
      <c r="M34" s="42"/>
      <c r="N34" s="42">
        <f>-J34</f>
        <v>-75.407499999999999</v>
      </c>
      <c r="O34" s="42"/>
      <c r="P34" s="42">
        <f>+IFERROR(VLOOKUP(B34,'JP 2019'!$D$8:$L$54,8,0),0)</f>
        <v>0</v>
      </c>
      <c r="Q34" s="42">
        <f>+IFERROR(VLOOKUP(B34,'JP 2019'!$D$8:$L$54,9,0),0)</f>
        <v>0</v>
      </c>
      <c r="R34" s="42">
        <f t="shared" si="1"/>
        <v>0</v>
      </c>
      <c r="S34" s="42"/>
      <c r="T34" s="42">
        <f t="shared" si="2"/>
        <v>0</v>
      </c>
      <c r="V34" s="42">
        <f>+VLOOKUP(B34,'BD 2018'!$C$2:$J$49,8,0)</f>
        <v>204.76</v>
      </c>
      <c r="W34" s="42"/>
      <c r="X34" s="42">
        <f t="shared" si="3"/>
        <v>51.19</v>
      </c>
      <c r="Y34" s="42"/>
      <c r="Z34" s="42">
        <f>+V34</f>
        <v>204.76</v>
      </c>
      <c r="AA34" s="42"/>
      <c r="AB34" s="42">
        <f>-X34</f>
        <v>-51.19</v>
      </c>
      <c r="AD34" s="57">
        <f>+IFERROR(VLOOKUP(B34,'BD 2019'!$D$8:$K$54,7,0),0)</f>
        <v>0</v>
      </c>
      <c r="AE34" s="58">
        <f>+IFERROR(VLOOKUP(B34,'BD 2019'!$D$8:$K$54,8,0),0)</f>
        <v>0</v>
      </c>
      <c r="AF34" s="59">
        <f t="shared" si="4"/>
        <v>0</v>
      </c>
      <c r="AG34" s="43"/>
      <c r="AH34" s="64">
        <f t="shared" si="5"/>
        <v>0</v>
      </c>
      <c r="AJ34" s="50"/>
      <c r="AK34" s="44"/>
      <c r="AL34" s="59">
        <f t="shared" si="6"/>
        <v>0</v>
      </c>
      <c r="AN34" s="50"/>
      <c r="AO34" s="44"/>
      <c r="AP34" s="59">
        <f t="shared" si="7"/>
        <v>0</v>
      </c>
    </row>
    <row r="35" spans="2:42" x14ac:dyDescent="0.25">
      <c r="B35" s="221" t="s">
        <v>27</v>
      </c>
      <c r="C35" s="44">
        <v>1</v>
      </c>
      <c r="D35" s="44">
        <v>50</v>
      </c>
      <c r="E35" s="44">
        <v>6</v>
      </c>
      <c r="F35" s="44">
        <v>19</v>
      </c>
      <c r="G35" s="44">
        <v>69</v>
      </c>
      <c r="H35" s="42">
        <v>280.76</v>
      </c>
      <c r="I35" s="42"/>
      <c r="J35" s="42">
        <f t="shared" si="0"/>
        <v>70.19</v>
      </c>
      <c r="K35" s="42"/>
      <c r="L35" s="42"/>
      <c r="M35" s="42"/>
      <c r="N35" s="42"/>
      <c r="O35" s="42"/>
      <c r="P35" s="42">
        <f>+IFERROR(VLOOKUP(B35,'JP 2019'!$D$8:$L$54,8,0),0)</f>
        <v>0</v>
      </c>
      <c r="Q35" s="42">
        <f>+IFERROR(VLOOKUP(B35,'JP 2019'!$D$8:$L$54,9,0),0)</f>
        <v>0</v>
      </c>
      <c r="R35" s="42">
        <f t="shared" si="1"/>
        <v>0</v>
      </c>
      <c r="S35" s="42"/>
      <c r="T35" s="42">
        <f t="shared" si="2"/>
        <v>0</v>
      </c>
      <c r="V35" s="42">
        <f>+VLOOKUP(B35,'BD 2018'!$C$2:$J$49,8,0)</f>
        <v>194.72</v>
      </c>
      <c r="W35" s="42"/>
      <c r="X35" s="42">
        <f t="shared" si="3"/>
        <v>48.68</v>
      </c>
      <c r="Y35" s="42"/>
      <c r="Z35" s="42"/>
      <c r="AA35" s="42"/>
      <c r="AB35" s="42"/>
      <c r="AD35" s="57">
        <f>+IFERROR(VLOOKUP(B35,'BD 2019'!$D$8:$K$54,7,0),0)</f>
        <v>287.63075152328565</v>
      </c>
      <c r="AE35" s="58">
        <f>+IFERROR(VLOOKUP(B35,'BD 2019'!$D$8:$K$54,8,0),0)</f>
        <v>50.917319999999997</v>
      </c>
      <c r="AF35" s="59">
        <f t="shared" si="4"/>
        <v>338.54807152328567</v>
      </c>
      <c r="AG35" s="43"/>
      <c r="AH35" s="64">
        <f t="shared" si="5"/>
        <v>74.480575735122855</v>
      </c>
      <c r="AJ35" s="226">
        <f>-H35-P35</f>
        <v>-280.76</v>
      </c>
      <c r="AK35" s="46">
        <f>-J35-T35</f>
        <v>-70.19</v>
      </c>
      <c r="AL35" s="59">
        <f t="shared" si="6"/>
        <v>0</v>
      </c>
      <c r="AN35" s="226">
        <f>-V35-AF35</f>
        <v>-533.2680715232857</v>
      </c>
      <c r="AO35" s="46">
        <f>-X35-AH35</f>
        <v>-123.16057573512285</v>
      </c>
      <c r="AP35" s="59">
        <f t="shared" si="7"/>
        <v>0</v>
      </c>
    </row>
    <row r="36" spans="2:42" x14ac:dyDescent="0.25">
      <c r="B36" s="218" t="s">
        <v>152</v>
      </c>
      <c r="C36" s="44">
        <v>1</v>
      </c>
      <c r="D36" s="44">
        <v>30</v>
      </c>
      <c r="E36" s="44">
        <v>3</v>
      </c>
      <c r="F36" s="44">
        <v>22</v>
      </c>
      <c r="G36" s="44">
        <v>52</v>
      </c>
      <c r="H36" s="42">
        <v>124.23</v>
      </c>
      <c r="I36" s="42"/>
      <c r="J36" s="42">
        <f t="shared" si="0"/>
        <v>31.057500000000001</v>
      </c>
      <c r="K36" s="42"/>
      <c r="L36" s="42"/>
      <c r="M36" s="42"/>
      <c r="N36" s="42"/>
      <c r="O36" s="42"/>
      <c r="P36" s="42">
        <f>+IFERROR(VLOOKUP(B36,'JP 2019'!$D$8:$L$54,8,0),0)</f>
        <v>0</v>
      </c>
      <c r="Q36" s="42">
        <f>+IFERROR(VLOOKUP(B36,'JP 2019'!$D$8:$L$54,9,0),0)</f>
        <v>0</v>
      </c>
      <c r="R36" s="42">
        <f t="shared" si="1"/>
        <v>0</v>
      </c>
      <c r="S36" s="42"/>
      <c r="T36" s="42">
        <f t="shared" si="2"/>
        <v>0</v>
      </c>
      <c r="V36" s="42">
        <f>+VLOOKUP(B36,'BD 2018'!$C$2:$J$49,8,0)</f>
        <v>144.21</v>
      </c>
      <c r="W36" s="42"/>
      <c r="X36" s="42">
        <f t="shared" si="3"/>
        <v>36.052500000000002</v>
      </c>
      <c r="Y36" s="42"/>
      <c r="Z36" s="42"/>
      <c r="AA36" s="42"/>
      <c r="AB36" s="42"/>
      <c r="AD36" s="57">
        <f>+IFERROR(VLOOKUP(B36,'BD 2019'!$D$8:$K$54,7,0),0)</f>
        <v>0</v>
      </c>
      <c r="AE36" s="58">
        <f>+IFERROR(VLOOKUP(B36,'BD 2019'!$D$8:$K$54,8,0),0)</f>
        <v>0</v>
      </c>
      <c r="AF36" s="59">
        <f t="shared" si="4"/>
        <v>0</v>
      </c>
      <c r="AG36" s="43"/>
      <c r="AH36" s="64">
        <f t="shared" si="5"/>
        <v>0</v>
      </c>
      <c r="AJ36" s="50"/>
      <c r="AK36" s="44"/>
      <c r="AL36" s="59">
        <f t="shared" si="6"/>
        <v>31.057500000000001</v>
      </c>
      <c r="AN36" s="50"/>
      <c r="AO36" s="44"/>
      <c r="AP36" s="59">
        <f t="shared" si="7"/>
        <v>36.052500000000002</v>
      </c>
    </row>
    <row r="37" spans="2:42" x14ac:dyDescent="0.25">
      <c r="B37" s="218" t="s">
        <v>98</v>
      </c>
      <c r="C37" s="44">
        <v>1</v>
      </c>
      <c r="D37" s="44">
        <v>22</v>
      </c>
      <c r="E37" s="44">
        <v>1</v>
      </c>
      <c r="F37" s="44">
        <v>24</v>
      </c>
      <c r="G37" s="44">
        <v>46</v>
      </c>
      <c r="H37" s="42">
        <v>62.74</v>
      </c>
      <c r="I37" s="42"/>
      <c r="J37" s="42">
        <f t="shared" si="0"/>
        <v>15.685</v>
      </c>
      <c r="K37" s="42"/>
      <c r="L37" s="42"/>
      <c r="M37" s="42"/>
      <c r="N37" s="42"/>
      <c r="O37" s="42"/>
      <c r="P37" s="42">
        <f>+IFERROR(VLOOKUP(B37,'JP 2019'!$D$8:$L$54,8,0),0)</f>
        <v>0</v>
      </c>
      <c r="Q37" s="42">
        <f>+IFERROR(VLOOKUP(B37,'JP 2019'!$D$8:$L$54,9,0),0)</f>
        <v>0</v>
      </c>
      <c r="R37" s="42">
        <f t="shared" si="1"/>
        <v>0</v>
      </c>
      <c r="S37" s="42"/>
      <c r="T37" s="42">
        <f t="shared" si="2"/>
        <v>0</v>
      </c>
      <c r="V37" s="42">
        <f>+VLOOKUP(B37,'BD 2018'!$C$2:$J$49,8,0)</f>
        <v>110.8</v>
      </c>
      <c r="W37" s="42"/>
      <c r="X37" s="42">
        <f t="shared" si="3"/>
        <v>27.7</v>
      </c>
      <c r="Y37" s="42"/>
      <c r="Z37" s="42"/>
      <c r="AA37" s="42"/>
      <c r="AB37" s="42"/>
      <c r="AD37" s="57">
        <f>+IFERROR(VLOOKUP(B37,'BD 2019'!$D$8:$K$54,7,0),0)</f>
        <v>0</v>
      </c>
      <c r="AE37" s="58">
        <f>+IFERROR(VLOOKUP(B37,'BD 2019'!$D$8:$K$54,8,0),0)</f>
        <v>0</v>
      </c>
      <c r="AF37" s="59">
        <f t="shared" si="4"/>
        <v>0</v>
      </c>
      <c r="AG37" s="43"/>
      <c r="AH37" s="64">
        <f t="shared" si="5"/>
        <v>0</v>
      </c>
      <c r="AJ37" s="50"/>
      <c r="AK37" s="44"/>
      <c r="AL37" s="59">
        <f t="shared" si="6"/>
        <v>15.685</v>
      </c>
      <c r="AN37" s="50"/>
      <c r="AO37" s="44"/>
      <c r="AP37" s="59">
        <f t="shared" si="7"/>
        <v>27.7</v>
      </c>
    </row>
    <row r="38" spans="2:42" x14ac:dyDescent="0.25">
      <c r="B38" s="221" t="s">
        <v>28</v>
      </c>
      <c r="C38" s="44">
        <v>1</v>
      </c>
      <c r="D38" s="44">
        <v>33</v>
      </c>
      <c r="E38" s="44">
        <v>4</v>
      </c>
      <c r="F38" s="44">
        <v>21</v>
      </c>
      <c r="G38" s="44">
        <v>54</v>
      </c>
      <c r="H38" s="42">
        <v>157.05000000000001</v>
      </c>
      <c r="I38" s="42"/>
      <c r="J38" s="42">
        <f t="shared" si="0"/>
        <v>39.262500000000003</v>
      </c>
      <c r="K38" s="42"/>
      <c r="L38" s="42">
        <f>+H38</f>
        <v>157.05000000000001</v>
      </c>
      <c r="M38" s="42"/>
      <c r="N38" s="42">
        <f>-J38</f>
        <v>-39.262500000000003</v>
      </c>
      <c r="O38" s="42"/>
      <c r="P38" s="42">
        <f>+IFERROR(VLOOKUP(B38,'JP 2019'!$D$8:$L$54,8,0),0)</f>
        <v>0</v>
      </c>
      <c r="Q38" s="42">
        <f>+IFERROR(VLOOKUP(B38,'JP 2019'!$D$8:$L$54,9,0),0)</f>
        <v>0</v>
      </c>
      <c r="R38" s="42">
        <f t="shared" si="1"/>
        <v>0</v>
      </c>
      <c r="S38" s="42"/>
      <c r="T38" s="42">
        <f t="shared" si="2"/>
        <v>0</v>
      </c>
      <c r="V38" s="42">
        <f>+VLOOKUP(B38,'BD 2018'!$C$2:$J$49,8,0)</f>
        <v>163.27000000000001</v>
      </c>
      <c r="W38" s="42"/>
      <c r="X38" s="42">
        <f t="shared" si="3"/>
        <v>40.817500000000003</v>
      </c>
      <c r="Y38" s="42"/>
      <c r="Z38" s="42">
        <f>+V38</f>
        <v>163.27000000000001</v>
      </c>
      <c r="AA38" s="42"/>
      <c r="AB38" s="42">
        <f>-X38</f>
        <v>-40.817500000000003</v>
      </c>
      <c r="AD38" s="57">
        <f>+IFERROR(VLOOKUP(B38,'BD 2019'!$D$8:$K$54,7,0),0)</f>
        <v>0</v>
      </c>
      <c r="AE38" s="58">
        <f>+IFERROR(VLOOKUP(B38,'BD 2019'!$D$8:$K$54,8,0),0)</f>
        <v>0</v>
      </c>
      <c r="AF38" s="59">
        <f t="shared" si="4"/>
        <v>0</v>
      </c>
      <c r="AG38" s="43"/>
      <c r="AH38" s="64">
        <f t="shared" si="5"/>
        <v>0</v>
      </c>
      <c r="AJ38" s="50"/>
      <c r="AK38" s="44"/>
      <c r="AL38" s="59">
        <f t="shared" si="6"/>
        <v>0</v>
      </c>
      <c r="AN38" s="50"/>
      <c r="AO38" s="44"/>
      <c r="AP38" s="59">
        <f t="shared" si="7"/>
        <v>0</v>
      </c>
    </row>
    <row r="39" spans="2:42" x14ac:dyDescent="0.25">
      <c r="B39" s="218" t="s">
        <v>29</v>
      </c>
      <c r="C39" s="44">
        <v>1</v>
      </c>
      <c r="D39" s="44">
        <v>28</v>
      </c>
      <c r="E39" s="44">
        <v>6</v>
      </c>
      <c r="F39" s="44">
        <v>19</v>
      </c>
      <c r="G39" s="44">
        <v>47</v>
      </c>
      <c r="H39" s="42">
        <v>141.56</v>
      </c>
      <c r="I39" s="42"/>
      <c r="J39" s="42">
        <f t="shared" si="0"/>
        <v>35.39</v>
      </c>
      <c r="K39" s="42"/>
      <c r="L39" s="42"/>
      <c r="M39" s="42"/>
      <c r="N39" s="42"/>
      <c r="O39" s="42"/>
      <c r="P39" s="42">
        <f>+IFERROR(VLOOKUP(B39,'JP 2019'!$D$8:$L$54,8,0),0)</f>
        <v>0</v>
      </c>
      <c r="Q39" s="42">
        <f>+IFERROR(VLOOKUP(B39,'JP 2019'!$D$8:$L$54,9,0),0)</f>
        <v>0</v>
      </c>
      <c r="R39" s="42">
        <f t="shared" si="1"/>
        <v>0</v>
      </c>
      <c r="S39" s="42"/>
      <c r="T39" s="42">
        <f t="shared" si="2"/>
        <v>0</v>
      </c>
      <c r="V39" s="42">
        <f>+VLOOKUP(B39,'BD 2018'!$C$2:$J$49,8,0)</f>
        <v>185.55</v>
      </c>
      <c r="W39" s="42"/>
      <c r="X39" s="42">
        <f t="shared" si="3"/>
        <v>46.387500000000003</v>
      </c>
      <c r="Y39" s="42"/>
      <c r="Z39" s="42"/>
      <c r="AA39" s="42"/>
      <c r="AB39" s="42"/>
      <c r="AD39" s="57">
        <f>+IFERROR(VLOOKUP(B39,'BD 2019'!$D$8:$K$54,7,0),0)</f>
        <v>0</v>
      </c>
      <c r="AE39" s="58">
        <f>+IFERROR(VLOOKUP(B39,'BD 2019'!$D$8:$K$54,8,0),0)</f>
        <v>0</v>
      </c>
      <c r="AF39" s="59">
        <f t="shared" si="4"/>
        <v>0</v>
      </c>
      <c r="AG39" s="43"/>
      <c r="AH39" s="64">
        <f t="shared" si="5"/>
        <v>0</v>
      </c>
      <c r="AJ39" s="50"/>
      <c r="AK39" s="44"/>
      <c r="AL39" s="59">
        <f t="shared" si="6"/>
        <v>35.39</v>
      </c>
      <c r="AN39" s="50"/>
      <c r="AO39" s="44"/>
      <c r="AP39" s="59">
        <f t="shared" si="7"/>
        <v>46.387500000000003</v>
      </c>
    </row>
    <row r="40" spans="2:42" x14ac:dyDescent="0.25">
      <c r="B40" s="218" t="s">
        <v>104</v>
      </c>
      <c r="C40" s="44">
        <v>1</v>
      </c>
      <c r="D40" s="44">
        <v>24</v>
      </c>
      <c r="E40" s="44">
        <v>0</v>
      </c>
      <c r="F40" s="44">
        <v>25</v>
      </c>
      <c r="G40" s="44">
        <v>49</v>
      </c>
      <c r="H40" s="42">
        <v>69.42</v>
      </c>
      <c r="I40" s="42"/>
      <c r="J40" s="42">
        <f t="shared" si="0"/>
        <v>17.355</v>
      </c>
      <c r="K40" s="42"/>
      <c r="L40" s="42"/>
      <c r="M40" s="42"/>
      <c r="N40" s="42"/>
      <c r="O40" s="42"/>
      <c r="P40" s="42">
        <f>+IFERROR(VLOOKUP(B40,'JP 2019'!$D$8:$L$54,8,0),0)</f>
        <v>0</v>
      </c>
      <c r="Q40" s="42">
        <f>+IFERROR(VLOOKUP(B40,'JP 2019'!$D$8:$L$54,9,0),0)</f>
        <v>0</v>
      </c>
      <c r="R40" s="42">
        <f t="shared" si="1"/>
        <v>0</v>
      </c>
      <c r="S40" s="42"/>
      <c r="T40" s="42">
        <f t="shared" si="2"/>
        <v>0</v>
      </c>
      <c r="V40" s="42">
        <f>+VLOOKUP(B40,'BD 2018'!$C$2:$J$49,8,0)</f>
        <v>104.19</v>
      </c>
      <c r="W40" s="42"/>
      <c r="X40" s="42">
        <f t="shared" si="3"/>
        <v>26.047499999999999</v>
      </c>
      <c r="Y40" s="42"/>
      <c r="Z40" s="42"/>
      <c r="AA40" s="42"/>
      <c r="AB40" s="42"/>
      <c r="AD40" s="57">
        <f>+IFERROR(VLOOKUP(B40,'BD 2019'!$D$8:$K$54,7,0),0)</f>
        <v>0</v>
      </c>
      <c r="AE40" s="58">
        <f>+IFERROR(VLOOKUP(B40,'BD 2019'!$D$8:$K$54,8,0),0)</f>
        <v>0</v>
      </c>
      <c r="AF40" s="59">
        <f t="shared" si="4"/>
        <v>0</v>
      </c>
      <c r="AG40" s="43"/>
      <c r="AH40" s="64">
        <f t="shared" si="5"/>
        <v>0</v>
      </c>
      <c r="AJ40" s="50"/>
      <c r="AK40" s="44"/>
      <c r="AL40" s="59">
        <f t="shared" si="6"/>
        <v>17.355</v>
      </c>
      <c r="AN40" s="50"/>
      <c r="AO40" s="44"/>
      <c r="AP40" s="59">
        <f t="shared" si="7"/>
        <v>26.047499999999999</v>
      </c>
    </row>
    <row r="41" spans="2:42" x14ac:dyDescent="0.25">
      <c r="B41" s="218" t="s">
        <v>107</v>
      </c>
      <c r="C41" s="44">
        <v>1</v>
      </c>
      <c r="D41" s="44">
        <v>47</v>
      </c>
      <c r="E41" s="44">
        <v>4</v>
      </c>
      <c r="F41" s="44">
        <v>21</v>
      </c>
      <c r="G41" s="44">
        <v>68</v>
      </c>
      <c r="H41" s="42">
        <v>258.08999999999997</v>
      </c>
      <c r="I41" s="42"/>
      <c r="J41" s="42">
        <f t="shared" si="0"/>
        <v>64.522499999999994</v>
      </c>
      <c r="K41" s="42"/>
      <c r="L41" s="42"/>
      <c r="M41" s="42"/>
      <c r="N41" s="42"/>
      <c r="O41" s="42"/>
      <c r="P41" s="42">
        <f>+IFERROR(VLOOKUP(B41,'JP 2019'!$D$8:$L$54,8,0),0)</f>
        <v>0</v>
      </c>
      <c r="Q41" s="42">
        <f>+IFERROR(VLOOKUP(B41,'JP 2019'!$D$8:$L$54,9,0),0)</f>
        <v>0</v>
      </c>
      <c r="R41" s="42">
        <f t="shared" si="1"/>
        <v>0</v>
      </c>
      <c r="S41" s="42"/>
      <c r="T41" s="42">
        <f t="shared" si="2"/>
        <v>0</v>
      </c>
      <c r="V41" s="42">
        <f>+VLOOKUP(B41,'BD 2018'!$C$2:$J$49,8,0)</f>
        <v>187.55</v>
      </c>
      <c r="W41" s="42"/>
      <c r="X41" s="42">
        <f t="shared" si="3"/>
        <v>46.887500000000003</v>
      </c>
      <c r="Y41" s="42"/>
      <c r="Z41" s="42"/>
      <c r="AA41" s="42"/>
      <c r="AB41" s="42"/>
      <c r="AD41" s="57">
        <f>+IFERROR(VLOOKUP(B41,'BD 2019'!$D$8:$K$54,7,0),0)</f>
        <v>180.03573016068094</v>
      </c>
      <c r="AE41" s="58">
        <f>+IFERROR(VLOOKUP(B41,'BD 2019'!$D$8:$K$54,8,0),0)</f>
        <v>51.543310000000005</v>
      </c>
      <c r="AF41" s="59">
        <f t="shared" si="4"/>
        <v>231.57904016068096</v>
      </c>
      <c r="AG41" s="43"/>
      <c r="AH41" s="64">
        <f t="shared" si="5"/>
        <v>50.947388835349813</v>
      </c>
      <c r="AJ41" s="50"/>
      <c r="AK41" s="44"/>
      <c r="AL41" s="59">
        <f t="shared" si="6"/>
        <v>64.522499999999994</v>
      </c>
      <c r="AN41" s="50"/>
      <c r="AO41" s="44"/>
      <c r="AP41" s="59">
        <f t="shared" si="7"/>
        <v>97.834888835349815</v>
      </c>
    </row>
    <row r="42" spans="2:42" x14ac:dyDescent="0.25">
      <c r="B42" s="221" t="s">
        <v>109</v>
      </c>
      <c r="C42" s="44">
        <v>1</v>
      </c>
      <c r="D42" s="44">
        <v>50</v>
      </c>
      <c r="E42" s="44">
        <v>5</v>
      </c>
      <c r="F42" s="44">
        <v>20</v>
      </c>
      <c r="G42" s="44">
        <v>70</v>
      </c>
      <c r="H42" s="42">
        <v>249.39</v>
      </c>
      <c r="I42" s="42"/>
      <c r="J42" s="42">
        <f t="shared" si="0"/>
        <v>62.347499999999997</v>
      </c>
      <c r="K42" s="42"/>
      <c r="L42" s="42"/>
      <c r="M42" s="42"/>
      <c r="N42" s="42"/>
      <c r="O42" s="42"/>
      <c r="P42" s="42">
        <f>+IFERROR(VLOOKUP(B42,'JP 2019'!$D$8:$L$54,8,0),0)</f>
        <v>0</v>
      </c>
      <c r="Q42" s="42">
        <f>+IFERROR(VLOOKUP(B42,'JP 2019'!$D$8:$L$54,9,0),0)</f>
        <v>0</v>
      </c>
      <c r="R42" s="42">
        <f t="shared" si="1"/>
        <v>0</v>
      </c>
      <c r="S42" s="42"/>
      <c r="T42" s="42">
        <f t="shared" si="2"/>
        <v>0</v>
      </c>
      <c r="V42" s="42">
        <f>+VLOOKUP(B42,'BD 2018'!$C$2:$J$49,8,0)</f>
        <v>177.95</v>
      </c>
      <c r="W42" s="42"/>
      <c r="X42" s="42">
        <f t="shared" si="3"/>
        <v>44.487499999999997</v>
      </c>
      <c r="Y42" s="42"/>
      <c r="Z42" s="42"/>
      <c r="AA42" s="42"/>
      <c r="AB42" s="42"/>
      <c r="AD42" s="57">
        <f>+IFERROR(VLOOKUP(B42,'BD 2019'!$D$8:$K$54,7,0),0)</f>
        <v>197.07904002382668</v>
      </c>
      <c r="AE42" s="58">
        <f>+IFERROR(VLOOKUP(B42,'BD 2019'!$D$8:$K$54,8,0),0)</f>
        <v>48.906065000000005</v>
      </c>
      <c r="AF42" s="59">
        <f t="shared" si="4"/>
        <v>245.98510502382669</v>
      </c>
      <c r="AG42" s="43"/>
      <c r="AH42" s="64">
        <f t="shared" si="5"/>
        <v>54.116723105241874</v>
      </c>
      <c r="AJ42" s="226">
        <f>-H42-P42</f>
        <v>-249.39</v>
      </c>
      <c r="AK42" s="46">
        <f>-J42-T42</f>
        <v>-62.347499999999997</v>
      </c>
      <c r="AL42" s="59">
        <f t="shared" si="6"/>
        <v>0</v>
      </c>
      <c r="AN42" s="226">
        <f>-V42-AF42</f>
        <v>-423.93510502382668</v>
      </c>
      <c r="AO42" s="46">
        <f>-X42-AH42</f>
        <v>-98.604223105241871</v>
      </c>
      <c r="AP42" s="59">
        <f t="shared" si="7"/>
        <v>0</v>
      </c>
    </row>
    <row r="43" spans="2:42" x14ac:dyDescent="0.25">
      <c r="B43" s="221" t="s">
        <v>30</v>
      </c>
      <c r="C43" s="44">
        <v>1</v>
      </c>
      <c r="D43" s="44">
        <v>34</v>
      </c>
      <c r="E43" s="44">
        <v>1</v>
      </c>
      <c r="F43" s="44">
        <v>24</v>
      </c>
      <c r="G43" s="44">
        <v>58</v>
      </c>
      <c r="H43" s="42">
        <v>132</v>
      </c>
      <c r="I43" s="42"/>
      <c r="J43" s="42">
        <f t="shared" si="0"/>
        <v>33</v>
      </c>
      <c r="K43" s="42"/>
      <c r="L43" s="42"/>
      <c r="M43" s="42"/>
      <c r="N43" s="42"/>
      <c r="O43" s="42"/>
      <c r="P43" s="42">
        <f>+IFERROR(VLOOKUP(B43,'JP 2019'!$D$8:$L$54,8,0),0)</f>
        <v>0</v>
      </c>
      <c r="Q43" s="42">
        <f>+IFERROR(VLOOKUP(B43,'JP 2019'!$D$8:$L$54,9,0),0)</f>
        <v>0</v>
      </c>
      <c r="R43" s="42">
        <f t="shared" si="1"/>
        <v>0</v>
      </c>
      <c r="S43" s="42"/>
      <c r="T43" s="42">
        <f t="shared" si="2"/>
        <v>0</v>
      </c>
      <c r="V43" s="42">
        <f>+VLOOKUP(B43,'BD 2018'!$C$2:$J$49,8,0)</f>
        <v>125.74</v>
      </c>
      <c r="W43" s="42"/>
      <c r="X43" s="42">
        <f t="shared" si="3"/>
        <v>31.434999999999999</v>
      </c>
      <c r="Y43" s="42"/>
      <c r="Z43" s="42"/>
      <c r="AA43" s="42"/>
      <c r="AB43" s="42"/>
      <c r="AD43" s="57">
        <f>+IFERROR(VLOOKUP(B43,'BD 2019'!$D$8:$K$54,7,0),0)</f>
        <v>0</v>
      </c>
      <c r="AE43" s="58">
        <f>+IFERROR(VLOOKUP(B43,'BD 2019'!$D$8:$K$54,8,0),0)</f>
        <v>0</v>
      </c>
      <c r="AF43" s="59">
        <f t="shared" si="4"/>
        <v>0</v>
      </c>
      <c r="AG43" s="43"/>
      <c r="AH43" s="64">
        <f t="shared" si="5"/>
        <v>0</v>
      </c>
      <c r="AJ43" s="226">
        <f>-H43-P43</f>
        <v>-132</v>
      </c>
      <c r="AK43" s="46">
        <f>-J43-T43</f>
        <v>-33</v>
      </c>
      <c r="AL43" s="59">
        <f t="shared" si="6"/>
        <v>0</v>
      </c>
      <c r="AN43" s="226">
        <f>-V43-AF43</f>
        <v>-125.74</v>
      </c>
      <c r="AO43" s="46">
        <f>-X43-AH43</f>
        <v>-31.434999999999999</v>
      </c>
      <c r="AP43" s="59">
        <f t="shared" si="7"/>
        <v>0</v>
      </c>
    </row>
    <row r="44" spans="2:42" x14ac:dyDescent="0.25">
      <c r="B44" s="221" t="s">
        <v>113</v>
      </c>
      <c r="C44" s="44">
        <v>1</v>
      </c>
      <c r="D44" s="44">
        <v>30</v>
      </c>
      <c r="E44" s="44">
        <v>6</v>
      </c>
      <c r="F44" s="44">
        <v>19</v>
      </c>
      <c r="G44" s="44">
        <v>49</v>
      </c>
      <c r="H44" s="42">
        <v>154.62</v>
      </c>
      <c r="I44" s="42"/>
      <c r="J44" s="42">
        <f t="shared" si="0"/>
        <v>38.655000000000001</v>
      </c>
      <c r="K44" s="42"/>
      <c r="L44" s="42"/>
      <c r="M44" s="42"/>
      <c r="N44" s="42"/>
      <c r="O44" s="42"/>
      <c r="P44" s="42">
        <f>+IFERROR(VLOOKUP(B44,'JP 2019'!$D$8:$L$54,8,0),0)</f>
        <v>0</v>
      </c>
      <c r="Q44" s="42">
        <f>+IFERROR(VLOOKUP(B44,'JP 2019'!$D$8:$L$54,9,0),0)</f>
        <v>0</v>
      </c>
      <c r="R44" s="42">
        <f t="shared" si="1"/>
        <v>0</v>
      </c>
      <c r="S44" s="42"/>
      <c r="T44" s="42">
        <f t="shared" si="2"/>
        <v>0</v>
      </c>
      <c r="V44" s="42">
        <f>+VLOOKUP(B44,'BD 2018'!$C$2:$J$49,8,0)</f>
        <v>180.59</v>
      </c>
      <c r="W44" s="42"/>
      <c r="X44" s="42">
        <f t="shared" si="3"/>
        <v>45.147500000000001</v>
      </c>
      <c r="Y44" s="42"/>
      <c r="Z44" s="42"/>
      <c r="AA44" s="42"/>
      <c r="AB44" s="42"/>
      <c r="AD44" s="57">
        <f>+IFERROR(VLOOKUP(B44,'BD 2019'!$D$8:$K$54,7,0),0)</f>
        <v>0</v>
      </c>
      <c r="AE44" s="58">
        <f>+IFERROR(VLOOKUP(B44,'BD 2019'!$D$8:$K$54,8,0),0)</f>
        <v>0</v>
      </c>
      <c r="AF44" s="59">
        <f t="shared" si="4"/>
        <v>0</v>
      </c>
      <c r="AG44" s="43"/>
      <c r="AH44" s="64">
        <f t="shared" si="5"/>
        <v>0</v>
      </c>
      <c r="AJ44" s="226">
        <f>-H44-P44</f>
        <v>-154.62</v>
      </c>
      <c r="AK44" s="46">
        <f>-J44-T44</f>
        <v>-38.655000000000001</v>
      </c>
      <c r="AL44" s="59">
        <f t="shared" si="6"/>
        <v>0</v>
      </c>
      <c r="AN44" s="226">
        <f>-V44-AF44</f>
        <v>-180.59</v>
      </c>
      <c r="AO44" s="46">
        <f>-X44-AH44</f>
        <v>-45.147500000000001</v>
      </c>
      <c r="AP44" s="59">
        <f t="shared" si="7"/>
        <v>0</v>
      </c>
    </row>
    <row r="45" spans="2:42" x14ac:dyDescent="0.25">
      <c r="B45" s="218" t="s">
        <v>31</v>
      </c>
      <c r="C45" s="44">
        <v>1</v>
      </c>
      <c r="D45" s="44">
        <v>43</v>
      </c>
      <c r="E45" s="44">
        <v>1</v>
      </c>
      <c r="F45" s="44">
        <v>24</v>
      </c>
      <c r="G45" s="44">
        <v>67</v>
      </c>
      <c r="H45" s="42">
        <v>177.91</v>
      </c>
      <c r="I45" s="42"/>
      <c r="J45" s="42">
        <f t="shared" si="0"/>
        <v>44.477499999999999</v>
      </c>
      <c r="K45" s="42"/>
      <c r="L45" s="42"/>
      <c r="M45" s="42"/>
      <c r="N45" s="42"/>
      <c r="O45" s="42"/>
      <c r="P45" s="42">
        <f>+IFERROR(VLOOKUP(B45,'JP 2019'!$D$8:$L$54,8,0),0)</f>
        <v>0</v>
      </c>
      <c r="Q45" s="42">
        <f>+IFERROR(VLOOKUP(B45,'JP 2019'!$D$8:$L$54,9,0),0)</f>
        <v>0</v>
      </c>
      <c r="R45" s="42">
        <f t="shared" si="1"/>
        <v>0</v>
      </c>
      <c r="S45" s="42"/>
      <c r="T45" s="42">
        <f t="shared" si="2"/>
        <v>0</v>
      </c>
      <c r="V45" s="42">
        <f>+VLOOKUP(B45,'BD 2018'!$C$2:$J$49,8,0)</f>
        <v>132.16</v>
      </c>
      <c r="W45" s="42"/>
      <c r="X45" s="42">
        <f t="shared" si="3"/>
        <v>33.04</v>
      </c>
      <c r="Y45" s="42"/>
      <c r="Z45" s="42"/>
      <c r="AA45" s="42"/>
      <c r="AB45" s="42"/>
      <c r="AD45" s="57">
        <f>+IFERROR(VLOOKUP(B45,'BD 2019'!$D$8:$K$54,7,0),0)</f>
        <v>0</v>
      </c>
      <c r="AE45" s="58">
        <f>+IFERROR(VLOOKUP(B45,'BD 2019'!$D$8:$K$54,8,0),0)</f>
        <v>0</v>
      </c>
      <c r="AF45" s="59">
        <f t="shared" si="4"/>
        <v>0</v>
      </c>
      <c r="AG45" s="43"/>
      <c r="AH45" s="64">
        <f t="shared" si="5"/>
        <v>0</v>
      </c>
      <c r="AJ45" s="50"/>
      <c r="AK45" s="44"/>
      <c r="AL45" s="59">
        <f t="shared" si="6"/>
        <v>44.477499999999999</v>
      </c>
      <c r="AN45" s="50"/>
      <c r="AO45" s="44"/>
      <c r="AP45" s="59">
        <f t="shared" si="7"/>
        <v>33.04</v>
      </c>
    </row>
    <row r="46" spans="2:42" x14ac:dyDescent="0.25">
      <c r="B46" s="218" t="s">
        <v>32</v>
      </c>
      <c r="C46" s="44">
        <v>1</v>
      </c>
      <c r="D46" s="44">
        <v>45</v>
      </c>
      <c r="E46" s="44">
        <v>6</v>
      </c>
      <c r="F46" s="44">
        <v>19</v>
      </c>
      <c r="G46" s="44">
        <v>64</v>
      </c>
      <c r="H46" s="42">
        <v>261.3</v>
      </c>
      <c r="I46" s="42"/>
      <c r="J46" s="42">
        <f t="shared" si="0"/>
        <v>65.325000000000003</v>
      </c>
      <c r="K46" s="42"/>
      <c r="L46" s="42"/>
      <c r="M46" s="42"/>
      <c r="N46" s="42"/>
      <c r="O46" s="42"/>
      <c r="P46" s="42">
        <f>+IFERROR(VLOOKUP(B46,'JP 2019'!$D$8:$L$54,8,0),0)</f>
        <v>0</v>
      </c>
      <c r="Q46" s="42">
        <f>+IFERROR(VLOOKUP(B46,'JP 2019'!$D$8:$L$54,9,0),0)</f>
        <v>0</v>
      </c>
      <c r="R46" s="42">
        <f t="shared" si="1"/>
        <v>0</v>
      </c>
      <c r="S46" s="42"/>
      <c r="T46" s="42">
        <f t="shared" si="2"/>
        <v>0</v>
      </c>
      <c r="V46" s="42">
        <f>+VLOOKUP(B46,'BD 2018'!$C$2:$J$49,8,0)</f>
        <v>185.08</v>
      </c>
      <c r="W46" s="42"/>
      <c r="X46" s="42">
        <f t="shared" si="3"/>
        <v>46.27</v>
      </c>
      <c r="Y46" s="42"/>
      <c r="Z46" s="42"/>
      <c r="AA46" s="42"/>
      <c r="AB46" s="42"/>
      <c r="AD46" s="57">
        <f>+IFERROR(VLOOKUP(B46,'BD 2019'!$D$8:$K$54,7,0),0)</f>
        <v>297.12190313165519</v>
      </c>
      <c r="AE46" s="58">
        <f>+IFERROR(VLOOKUP(B46,'BD 2019'!$D$8:$K$54,8,0),0)</f>
        <v>48.39678</v>
      </c>
      <c r="AF46" s="59">
        <f t="shared" si="4"/>
        <v>345.51868313165517</v>
      </c>
      <c r="AG46" s="43"/>
      <c r="AH46" s="64">
        <f t="shared" si="5"/>
        <v>76.014110288964133</v>
      </c>
      <c r="AJ46" s="50"/>
      <c r="AK46" s="44"/>
      <c r="AL46" s="59">
        <f t="shared" si="6"/>
        <v>65.325000000000003</v>
      </c>
      <c r="AN46" s="50"/>
      <c r="AO46" s="44"/>
      <c r="AP46" s="59">
        <f t="shared" si="7"/>
        <v>122.28411028896414</v>
      </c>
    </row>
    <row r="47" spans="2:42" x14ac:dyDescent="0.25">
      <c r="B47" s="218" t="s">
        <v>33</v>
      </c>
      <c r="C47" s="44">
        <v>1</v>
      </c>
      <c r="D47" s="44">
        <v>23</v>
      </c>
      <c r="E47" s="44">
        <v>1</v>
      </c>
      <c r="F47" s="44">
        <v>24</v>
      </c>
      <c r="G47" s="44">
        <v>47</v>
      </c>
      <c r="H47" s="42">
        <v>68.45</v>
      </c>
      <c r="I47" s="42"/>
      <c r="J47" s="42">
        <f t="shared" si="0"/>
        <v>17.112500000000001</v>
      </c>
      <c r="K47" s="42"/>
      <c r="L47" s="42"/>
      <c r="M47" s="42"/>
      <c r="N47" s="42"/>
      <c r="O47" s="42"/>
      <c r="P47" s="42">
        <f>+IFERROR(VLOOKUP(B47,'JP 2019'!$D$8:$L$54,8,0),0)</f>
        <v>0</v>
      </c>
      <c r="Q47" s="42">
        <f>+IFERROR(VLOOKUP(B47,'JP 2019'!$D$8:$L$54,9,0),0)</f>
        <v>0</v>
      </c>
      <c r="R47" s="42">
        <f t="shared" si="1"/>
        <v>0</v>
      </c>
      <c r="S47" s="42"/>
      <c r="T47" s="42">
        <f t="shared" si="2"/>
        <v>0</v>
      </c>
      <c r="V47" s="42">
        <f>+VLOOKUP(B47,'BD 2018'!$C$2:$J$49,8,0)</f>
        <v>112.24</v>
      </c>
      <c r="W47" s="42"/>
      <c r="X47" s="42">
        <f t="shared" si="3"/>
        <v>28.06</v>
      </c>
      <c r="Y47" s="42"/>
      <c r="Z47" s="42"/>
      <c r="AA47" s="42"/>
      <c r="AB47" s="42"/>
      <c r="AD47" s="57">
        <f>+IFERROR(VLOOKUP(B47,'BD 2019'!$D$8:$K$54,7,0),0)</f>
        <v>0</v>
      </c>
      <c r="AE47" s="58">
        <f>+IFERROR(VLOOKUP(B47,'BD 2019'!$D$8:$K$54,8,0),0)</f>
        <v>0</v>
      </c>
      <c r="AF47" s="59">
        <f t="shared" si="4"/>
        <v>0</v>
      </c>
      <c r="AG47" s="43"/>
      <c r="AH47" s="64">
        <f t="shared" si="5"/>
        <v>0</v>
      </c>
      <c r="AJ47" s="50"/>
      <c r="AK47" s="44"/>
      <c r="AL47" s="59">
        <f t="shared" si="6"/>
        <v>17.112500000000001</v>
      </c>
      <c r="AN47" s="50"/>
      <c r="AO47" s="44"/>
      <c r="AP47" s="59">
        <f t="shared" si="7"/>
        <v>28.06</v>
      </c>
    </row>
    <row r="48" spans="2:42" x14ac:dyDescent="0.25">
      <c r="B48" s="218" t="s">
        <v>34</v>
      </c>
      <c r="C48" s="44">
        <v>1</v>
      </c>
      <c r="D48" s="44">
        <v>33</v>
      </c>
      <c r="E48" s="44">
        <v>0</v>
      </c>
      <c r="F48" s="44">
        <v>25</v>
      </c>
      <c r="G48" s="44">
        <v>58</v>
      </c>
      <c r="H48" s="42">
        <v>120.81</v>
      </c>
      <c r="I48" s="42"/>
      <c r="J48" s="42">
        <f t="shared" si="0"/>
        <v>30.202500000000001</v>
      </c>
      <c r="K48" s="42"/>
      <c r="L48" s="42"/>
      <c r="M48" s="42"/>
      <c r="N48" s="42"/>
      <c r="O48" s="42"/>
      <c r="P48" s="42">
        <f>+IFERROR(VLOOKUP(B48,'JP 2019'!$D$8:$L$54,8,0),0)</f>
        <v>0</v>
      </c>
      <c r="Q48" s="42">
        <f>+IFERROR(VLOOKUP(B48,'JP 2019'!$D$8:$L$54,9,0),0)</f>
        <v>0</v>
      </c>
      <c r="R48" s="42">
        <f t="shared" si="1"/>
        <v>0</v>
      </c>
      <c r="S48" s="42"/>
      <c r="T48" s="42">
        <f t="shared" si="2"/>
        <v>0</v>
      </c>
      <c r="V48" s="42">
        <f>+VLOOKUP(B48,'BD 2018'!$C$2:$J$49,8,0)</f>
        <v>117.31</v>
      </c>
      <c r="W48" s="42"/>
      <c r="X48" s="42">
        <f t="shared" si="3"/>
        <v>29.327500000000001</v>
      </c>
      <c r="Y48" s="42"/>
      <c r="Z48" s="42"/>
      <c r="AA48" s="42"/>
      <c r="AB48" s="42"/>
      <c r="AD48" s="57">
        <f>+IFERROR(VLOOKUP(B48,'BD 2019'!$D$8:$K$54,7,0),0)</f>
        <v>0</v>
      </c>
      <c r="AE48" s="58">
        <f>+IFERROR(VLOOKUP(B48,'BD 2019'!$D$8:$K$54,8,0),0)</f>
        <v>0</v>
      </c>
      <c r="AF48" s="59">
        <f t="shared" si="4"/>
        <v>0</v>
      </c>
      <c r="AG48" s="43"/>
      <c r="AH48" s="64">
        <f t="shared" si="5"/>
        <v>0</v>
      </c>
      <c r="AJ48" s="50"/>
      <c r="AK48" s="44"/>
      <c r="AL48" s="59">
        <f t="shared" si="6"/>
        <v>30.202500000000001</v>
      </c>
      <c r="AN48" s="50"/>
      <c r="AO48" s="44"/>
      <c r="AP48" s="59">
        <f t="shared" si="7"/>
        <v>29.327500000000001</v>
      </c>
    </row>
    <row r="49" spans="2:42" x14ac:dyDescent="0.25">
      <c r="B49" s="218" t="s">
        <v>35</v>
      </c>
      <c r="C49" s="44">
        <v>1</v>
      </c>
      <c r="D49" s="44">
        <v>24</v>
      </c>
      <c r="E49" s="44">
        <v>0</v>
      </c>
      <c r="F49" s="44">
        <v>25</v>
      </c>
      <c r="G49" s="44">
        <v>49</v>
      </c>
      <c r="H49" s="42">
        <v>69.010000000000005</v>
      </c>
      <c r="I49" s="42"/>
      <c r="J49" s="42">
        <f t="shared" si="0"/>
        <v>17.252500000000001</v>
      </c>
      <c r="K49" s="42"/>
      <c r="L49" s="42"/>
      <c r="M49" s="42"/>
      <c r="N49" s="42"/>
      <c r="O49" s="42"/>
      <c r="P49" s="42">
        <f>+IFERROR(VLOOKUP(B49,'JP 2019'!$D$8:$L$54,8,0),0)</f>
        <v>0</v>
      </c>
      <c r="Q49" s="42">
        <f>+IFERROR(VLOOKUP(B49,'JP 2019'!$D$8:$L$54,9,0),0)</f>
        <v>0</v>
      </c>
      <c r="R49" s="42">
        <f t="shared" si="1"/>
        <v>0</v>
      </c>
      <c r="S49" s="42"/>
      <c r="T49" s="42">
        <f t="shared" si="2"/>
        <v>0</v>
      </c>
      <c r="V49" s="42">
        <f>+VLOOKUP(B49,'BD 2018'!$C$2:$J$49,8,0)</f>
        <v>103.19</v>
      </c>
      <c r="W49" s="42"/>
      <c r="X49" s="42">
        <f t="shared" si="3"/>
        <v>25.797499999999999</v>
      </c>
      <c r="Y49" s="42"/>
      <c r="Z49" s="42"/>
      <c r="AA49" s="42"/>
      <c r="AB49" s="42"/>
      <c r="AD49" s="57">
        <f>+IFERROR(VLOOKUP(B49,'BD 2019'!$D$8:$K$54,7,0),0)</f>
        <v>0</v>
      </c>
      <c r="AE49" s="58">
        <f>+IFERROR(VLOOKUP(B49,'BD 2019'!$D$8:$K$54,8,0),0)</f>
        <v>0</v>
      </c>
      <c r="AF49" s="59">
        <f t="shared" si="4"/>
        <v>0</v>
      </c>
      <c r="AG49" s="43"/>
      <c r="AH49" s="64">
        <f t="shared" si="5"/>
        <v>0</v>
      </c>
      <c r="AJ49" s="50"/>
      <c r="AK49" s="44"/>
      <c r="AL49" s="59">
        <f t="shared" si="6"/>
        <v>17.252500000000001</v>
      </c>
      <c r="AN49" s="50"/>
      <c r="AO49" s="44"/>
      <c r="AP49" s="59">
        <f t="shared" si="7"/>
        <v>25.797499999999999</v>
      </c>
    </row>
    <row r="50" spans="2:42" x14ac:dyDescent="0.25">
      <c r="B50" s="218" t="s">
        <v>36</v>
      </c>
      <c r="C50" s="44">
        <v>1</v>
      </c>
      <c r="D50" s="44">
        <v>35</v>
      </c>
      <c r="E50" s="44">
        <v>0</v>
      </c>
      <c r="F50" s="44">
        <v>25</v>
      </c>
      <c r="G50" s="44">
        <v>60</v>
      </c>
      <c r="H50" s="42">
        <v>130.29</v>
      </c>
      <c r="I50" s="42"/>
      <c r="J50" s="42">
        <f t="shared" si="0"/>
        <v>32.572499999999998</v>
      </c>
      <c r="K50" s="42"/>
      <c r="L50" s="42"/>
      <c r="M50" s="42"/>
      <c r="N50" s="42"/>
      <c r="O50" s="42"/>
      <c r="P50" s="42">
        <f>+IFERROR(VLOOKUP(B50,'JP 2019'!$D$8:$L$54,8,0),0)</f>
        <v>0</v>
      </c>
      <c r="Q50" s="42">
        <f>+IFERROR(VLOOKUP(B50,'JP 2019'!$D$8:$L$54,9,0),0)</f>
        <v>0</v>
      </c>
      <c r="R50" s="42">
        <f t="shared" si="1"/>
        <v>0</v>
      </c>
      <c r="S50" s="42"/>
      <c r="T50" s="42">
        <f t="shared" si="2"/>
        <v>0</v>
      </c>
      <c r="V50" s="42">
        <f>+VLOOKUP(B50,'BD 2018'!$C$2:$J$49,8,0)</f>
        <v>114.16</v>
      </c>
      <c r="W50" s="42"/>
      <c r="X50" s="42">
        <f t="shared" si="3"/>
        <v>28.54</v>
      </c>
      <c r="Y50" s="42"/>
      <c r="Z50" s="42"/>
      <c r="AA50" s="42"/>
      <c r="AB50" s="42"/>
      <c r="AD50" s="57">
        <f>+IFERROR(VLOOKUP(B50,'BD 2019'!$D$8:$K$54,7,0),0)</f>
        <v>0</v>
      </c>
      <c r="AE50" s="58">
        <f>+IFERROR(VLOOKUP(B50,'BD 2019'!$D$8:$K$54,8,0),0)</f>
        <v>0</v>
      </c>
      <c r="AF50" s="59">
        <f t="shared" si="4"/>
        <v>0</v>
      </c>
      <c r="AG50" s="43"/>
      <c r="AH50" s="64">
        <f t="shared" si="5"/>
        <v>0</v>
      </c>
      <c r="AJ50" s="50"/>
      <c r="AK50" s="44"/>
      <c r="AL50" s="59">
        <f t="shared" si="6"/>
        <v>32.572499999999998</v>
      </c>
      <c r="AN50" s="50"/>
      <c r="AO50" s="44"/>
      <c r="AP50" s="59">
        <f t="shared" si="7"/>
        <v>28.54</v>
      </c>
    </row>
    <row r="51" spans="2:42" x14ac:dyDescent="0.25">
      <c r="B51" s="218" t="s">
        <v>153</v>
      </c>
      <c r="C51" s="44">
        <v>1</v>
      </c>
      <c r="D51" s="44">
        <v>27</v>
      </c>
      <c r="E51" s="44">
        <v>3</v>
      </c>
      <c r="F51" s="44">
        <v>22</v>
      </c>
      <c r="G51" s="44">
        <v>49</v>
      </c>
      <c r="H51" s="42">
        <v>104.68</v>
      </c>
      <c r="I51" s="42"/>
      <c r="J51" s="42">
        <f t="shared" si="0"/>
        <v>26.17</v>
      </c>
      <c r="K51" s="42"/>
      <c r="L51" s="42"/>
      <c r="M51" s="42"/>
      <c r="N51" s="42"/>
      <c r="O51" s="42"/>
      <c r="P51" s="42">
        <f>+IFERROR(VLOOKUP(B51,'JP 2019'!$D$8:$L$54,8,0),0)</f>
        <v>0</v>
      </c>
      <c r="Q51" s="42">
        <f>+IFERROR(VLOOKUP(B51,'JP 2019'!$D$8:$L$54,9,0),0)</f>
        <v>0</v>
      </c>
      <c r="R51" s="42">
        <f t="shared" si="1"/>
        <v>0</v>
      </c>
      <c r="S51" s="42"/>
      <c r="T51" s="42">
        <f t="shared" si="2"/>
        <v>0</v>
      </c>
      <c r="V51" s="42">
        <f>+VLOOKUP(B51,'BD 2018'!$C$2:$J$49,8,0)</f>
        <v>141.62</v>
      </c>
      <c r="W51" s="42"/>
      <c r="X51" s="42">
        <f t="shared" si="3"/>
        <v>35.405000000000001</v>
      </c>
      <c r="Y51" s="42"/>
      <c r="Z51" s="42"/>
      <c r="AA51" s="42"/>
      <c r="AB51" s="42"/>
      <c r="AD51" s="57">
        <f>+IFERROR(VLOOKUP(B51,'BD 2019'!$D$8:$K$54,7,0),0)</f>
        <v>0</v>
      </c>
      <c r="AE51" s="58">
        <f>+IFERROR(VLOOKUP(B51,'BD 2019'!$D$8:$K$54,8,0),0)</f>
        <v>0</v>
      </c>
      <c r="AF51" s="59">
        <f t="shared" si="4"/>
        <v>0</v>
      </c>
      <c r="AG51" s="43"/>
      <c r="AH51" s="64">
        <f t="shared" si="5"/>
        <v>0</v>
      </c>
      <c r="AJ51" s="50"/>
      <c r="AK51" s="44"/>
      <c r="AL51" s="59">
        <f t="shared" si="6"/>
        <v>26.17</v>
      </c>
      <c r="AN51" s="50"/>
      <c r="AO51" s="44"/>
      <c r="AP51" s="59">
        <f t="shared" si="7"/>
        <v>35.405000000000001</v>
      </c>
    </row>
    <row r="52" spans="2:42" x14ac:dyDescent="0.25">
      <c r="B52" s="218" t="s">
        <v>37</v>
      </c>
      <c r="C52" s="44">
        <v>1</v>
      </c>
      <c r="D52" s="44">
        <v>36</v>
      </c>
      <c r="E52" s="44">
        <v>1</v>
      </c>
      <c r="F52" s="44">
        <v>24</v>
      </c>
      <c r="G52" s="44">
        <v>60</v>
      </c>
      <c r="H52" s="42">
        <v>114.84</v>
      </c>
      <c r="I52" s="42"/>
      <c r="J52" s="42">
        <f t="shared" si="0"/>
        <v>28.71</v>
      </c>
      <c r="K52" s="42"/>
      <c r="L52" s="42"/>
      <c r="M52" s="42"/>
      <c r="N52" s="42"/>
      <c r="O52" s="42"/>
      <c r="P52" s="42">
        <f>+IFERROR(VLOOKUP(B52,'JP 2019'!$D$8:$L$54,8,0),0)</f>
        <v>0</v>
      </c>
      <c r="Q52" s="42">
        <f>+IFERROR(VLOOKUP(B52,'JP 2019'!$D$8:$L$54,9,0),0)</f>
        <v>0</v>
      </c>
      <c r="R52" s="42">
        <f t="shared" si="1"/>
        <v>0</v>
      </c>
      <c r="S52" s="42"/>
      <c r="T52" s="42">
        <f t="shared" si="2"/>
        <v>0</v>
      </c>
      <c r="V52" s="42">
        <f>+VLOOKUP(B52,'BD 2018'!$C$2:$J$49,8,0)</f>
        <v>90.55</v>
      </c>
      <c r="W52" s="42"/>
      <c r="X52" s="42">
        <f t="shared" si="3"/>
        <v>22.637499999999999</v>
      </c>
      <c r="Y52" s="42"/>
      <c r="Z52" s="42"/>
      <c r="AA52" s="42"/>
      <c r="AB52" s="42"/>
      <c r="AD52" s="57">
        <f>+IFERROR(VLOOKUP(B52,'BD 2019'!$D$8:$K$54,7,0),0)</f>
        <v>0</v>
      </c>
      <c r="AE52" s="58">
        <f>+IFERROR(VLOOKUP(B52,'BD 2019'!$D$8:$K$54,8,0),0)</f>
        <v>0</v>
      </c>
      <c r="AF52" s="59">
        <f t="shared" si="4"/>
        <v>0</v>
      </c>
      <c r="AG52" s="43"/>
      <c r="AH52" s="64">
        <f t="shared" si="5"/>
        <v>0</v>
      </c>
      <c r="AJ52" s="50"/>
      <c r="AK52" s="44"/>
      <c r="AL52" s="59">
        <f t="shared" si="6"/>
        <v>28.71</v>
      </c>
      <c r="AN52" s="50"/>
      <c r="AO52" s="44"/>
      <c r="AP52" s="59">
        <f t="shared" si="7"/>
        <v>22.637499999999999</v>
      </c>
    </row>
    <row r="53" spans="2:42" x14ac:dyDescent="0.25">
      <c r="B53" s="223" t="s">
        <v>76</v>
      </c>
      <c r="C53" s="44"/>
      <c r="D53" s="51">
        <v>22.069444444444443</v>
      </c>
      <c r="E53" s="51">
        <v>0.11666666666666667</v>
      </c>
      <c r="F53" s="51">
        <v>24.883333333333333</v>
      </c>
      <c r="G53" s="51">
        <v>46.952777777777776</v>
      </c>
      <c r="H53" s="42">
        <v>0</v>
      </c>
      <c r="I53" s="42"/>
      <c r="J53" s="42">
        <f t="shared" si="0"/>
        <v>0</v>
      </c>
      <c r="K53" s="42"/>
      <c r="L53" s="42"/>
      <c r="M53" s="42"/>
      <c r="N53" s="42"/>
      <c r="O53" s="42"/>
      <c r="P53" s="42">
        <v>0</v>
      </c>
      <c r="Q53" s="42">
        <f>+IFERROR(VLOOKUP(B53,'JP 2019'!$D$8:$L$54,9,0),0)</f>
        <v>0</v>
      </c>
      <c r="R53" s="42">
        <f t="shared" si="1"/>
        <v>0</v>
      </c>
      <c r="S53" s="42"/>
      <c r="T53" s="42">
        <f t="shared" si="2"/>
        <v>0</v>
      </c>
      <c r="V53" s="42">
        <f>+IFERROR(VLOOKUP(B53,'BD 2018'!$C$2:$J$49,8,0),0)</f>
        <v>0</v>
      </c>
      <c r="W53" s="42"/>
      <c r="X53" s="42">
        <f t="shared" si="3"/>
        <v>0</v>
      </c>
      <c r="Y53" s="42"/>
      <c r="Z53" s="42"/>
      <c r="AA53" s="42"/>
      <c r="AB53" s="42"/>
      <c r="AD53" s="57">
        <f>+IFERROR(VLOOKUP(B53,'BD 2019'!$D$8:$K$54,7,0),0)</f>
        <v>0</v>
      </c>
      <c r="AE53" s="58">
        <f>+IFERROR(VLOOKUP(B53,'BD 2019'!$D$8:$K$54,8,0),0)</f>
        <v>0</v>
      </c>
      <c r="AF53" s="59">
        <f t="shared" si="4"/>
        <v>0</v>
      </c>
      <c r="AG53" s="43"/>
      <c r="AH53" s="64">
        <f t="shared" si="5"/>
        <v>0</v>
      </c>
      <c r="AJ53" s="50"/>
      <c r="AK53" s="44"/>
      <c r="AL53" s="59">
        <f t="shared" si="6"/>
        <v>0</v>
      </c>
      <c r="AN53" s="50"/>
      <c r="AO53" s="44"/>
      <c r="AP53" s="59">
        <f t="shared" si="7"/>
        <v>0</v>
      </c>
    </row>
    <row r="54" spans="2:42" x14ac:dyDescent="0.25">
      <c r="B54" s="223" t="s">
        <v>129</v>
      </c>
      <c r="C54" s="44"/>
      <c r="D54" s="51">
        <v>33.62777777777778</v>
      </c>
      <c r="E54" s="51">
        <v>0.9</v>
      </c>
      <c r="F54" s="51">
        <v>24.1</v>
      </c>
      <c r="G54" s="51">
        <v>57.727777777777781</v>
      </c>
      <c r="H54" s="42">
        <v>0</v>
      </c>
      <c r="I54" s="42"/>
      <c r="J54" s="42">
        <f t="shared" ref="J54:J56" si="8">+H54*25%</f>
        <v>0</v>
      </c>
      <c r="K54" s="42"/>
      <c r="L54" s="42"/>
      <c r="M54" s="42"/>
      <c r="N54" s="42"/>
      <c r="O54" s="42"/>
      <c r="P54" s="42">
        <v>0</v>
      </c>
      <c r="Q54" s="42">
        <f>+IFERROR(VLOOKUP(B54,'JP 2019'!$D$8:$L$54,9,0),0)</f>
        <v>0</v>
      </c>
      <c r="R54" s="42">
        <f t="shared" si="1"/>
        <v>0</v>
      </c>
      <c r="S54" s="42"/>
      <c r="T54" s="42">
        <f t="shared" si="2"/>
        <v>0</v>
      </c>
      <c r="V54" s="42">
        <f>+IFERROR(VLOOKUP(B54,'BD 2018'!$C$2:$J$49,8,0),0)</f>
        <v>0</v>
      </c>
      <c r="W54" s="42"/>
      <c r="X54" s="42">
        <f t="shared" si="3"/>
        <v>0</v>
      </c>
      <c r="Y54" s="42"/>
      <c r="Z54" s="42"/>
      <c r="AA54" s="42"/>
      <c r="AB54" s="42"/>
      <c r="AD54" s="57">
        <f>+IFERROR(VLOOKUP(B54,'BD 2019'!$D$8:$K$54,7,0),0)</f>
        <v>0</v>
      </c>
      <c r="AE54" s="58">
        <f>+IFERROR(VLOOKUP(B54,'BD 2019'!$D$8:$K$54,8,0),0)</f>
        <v>0</v>
      </c>
      <c r="AF54" s="59">
        <f t="shared" si="4"/>
        <v>0</v>
      </c>
      <c r="AG54" s="43"/>
      <c r="AH54" s="64">
        <f t="shared" si="5"/>
        <v>0</v>
      </c>
      <c r="AJ54" s="50"/>
      <c r="AK54" s="44"/>
      <c r="AL54" s="59">
        <f t="shared" si="6"/>
        <v>0</v>
      </c>
      <c r="AN54" s="50"/>
      <c r="AO54" s="44"/>
      <c r="AP54" s="59">
        <f t="shared" si="7"/>
        <v>0</v>
      </c>
    </row>
    <row r="55" spans="2:42" x14ac:dyDescent="0.25">
      <c r="B55" s="219" t="s">
        <v>137</v>
      </c>
      <c r="C55" s="44"/>
      <c r="D55" s="51">
        <v>23.863888888888887</v>
      </c>
      <c r="E55" s="51">
        <v>0.11666666666666667</v>
      </c>
      <c r="F55" s="51">
        <v>24.883333333333333</v>
      </c>
      <c r="G55" s="51">
        <v>48.74722222222222</v>
      </c>
      <c r="H55" s="42">
        <v>0</v>
      </c>
      <c r="I55" s="42"/>
      <c r="J55" s="42">
        <f t="shared" si="8"/>
        <v>0</v>
      </c>
      <c r="K55" s="42"/>
      <c r="L55" s="42"/>
      <c r="M55" s="42"/>
      <c r="N55" s="42"/>
      <c r="O55" s="42"/>
      <c r="P55" s="42">
        <v>0</v>
      </c>
      <c r="Q55" s="42">
        <f>+IFERROR(VLOOKUP(B55,'JP 2019'!$D$8:$L$54,9,0),0)</f>
        <v>0</v>
      </c>
      <c r="R55" s="42">
        <f t="shared" si="1"/>
        <v>0</v>
      </c>
      <c r="S55" s="42"/>
      <c r="T55" s="42">
        <f t="shared" si="2"/>
        <v>0</v>
      </c>
      <c r="V55" s="42">
        <f>+IFERROR(VLOOKUP(B55,'BD 2018'!$C$2:$J$49,8,0),0)</f>
        <v>0</v>
      </c>
      <c r="W55" s="42"/>
      <c r="X55" s="42">
        <f t="shared" si="3"/>
        <v>0</v>
      </c>
      <c r="Y55" s="42"/>
      <c r="Z55" s="42"/>
      <c r="AA55" s="42"/>
      <c r="AB55" s="42"/>
      <c r="AD55" s="57">
        <f>+IFERROR(VLOOKUP(B55,'BD 2019'!$D$8:$K$54,7,0),0)</f>
        <v>0</v>
      </c>
      <c r="AE55" s="58">
        <f>+IFERROR(VLOOKUP(B55,'BD 2019'!$D$8:$K$54,8,0),0)</f>
        <v>0</v>
      </c>
      <c r="AF55" s="59">
        <f t="shared" si="4"/>
        <v>0</v>
      </c>
      <c r="AG55" s="43"/>
      <c r="AH55" s="64">
        <f t="shared" si="5"/>
        <v>0</v>
      </c>
      <c r="AJ55" s="50"/>
      <c r="AK55" s="44"/>
      <c r="AL55" s="59">
        <f t="shared" si="6"/>
        <v>0</v>
      </c>
      <c r="AN55" s="50"/>
      <c r="AO55" s="44"/>
      <c r="AP55" s="59">
        <f t="shared" si="7"/>
        <v>0</v>
      </c>
    </row>
    <row r="56" spans="2:42" x14ac:dyDescent="0.25">
      <c r="B56" s="220" t="s">
        <v>143</v>
      </c>
      <c r="C56" s="47"/>
      <c r="D56" s="52">
        <v>27.922222222222221</v>
      </c>
      <c r="E56" s="52">
        <v>0.11666666666666667</v>
      </c>
      <c r="F56" s="52">
        <v>24.883333333333333</v>
      </c>
      <c r="G56" s="52">
        <v>52.805555555555557</v>
      </c>
      <c r="H56" s="53">
        <v>0</v>
      </c>
      <c r="I56" s="42"/>
      <c r="J56" s="53">
        <f t="shared" si="8"/>
        <v>0</v>
      </c>
      <c r="K56" s="42"/>
      <c r="L56" s="53"/>
      <c r="M56" s="42"/>
      <c r="N56" s="53"/>
      <c r="O56" s="42"/>
      <c r="P56" s="53">
        <v>0</v>
      </c>
      <c r="Q56" s="53">
        <f>+IFERROR(VLOOKUP(B56,'JP 2019'!$D$8:$L$54,9,0),0)</f>
        <v>0</v>
      </c>
      <c r="R56" s="53">
        <f t="shared" si="1"/>
        <v>0</v>
      </c>
      <c r="S56" s="42"/>
      <c r="T56" s="53">
        <f t="shared" si="2"/>
        <v>0</v>
      </c>
      <c r="V56" s="53">
        <f>+IFERROR(VLOOKUP(B56,'BD 2018'!$C$2:$J$49,8,0),0)</f>
        <v>0</v>
      </c>
      <c r="W56" s="42"/>
      <c r="X56" s="53">
        <f t="shared" si="3"/>
        <v>0</v>
      </c>
      <c r="Y56" s="42"/>
      <c r="Z56" s="53"/>
      <c r="AA56" s="42"/>
      <c r="AB56" s="53"/>
      <c r="AD56" s="60">
        <f>+IFERROR(VLOOKUP(B56,'BD 2019'!$D$8:$K$54,7,0),0)</f>
        <v>0</v>
      </c>
      <c r="AE56" s="61">
        <f>+IFERROR(VLOOKUP(B56,'BD 2019'!$D$8:$K$54,8,0),0)</f>
        <v>0</v>
      </c>
      <c r="AF56" s="62">
        <f t="shared" si="4"/>
        <v>0</v>
      </c>
      <c r="AG56" s="43"/>
      <c r="AH56" s="65">
        <f t="shared" si="5"/>
        <v>0</v>
      </c>
      <c r="AJ56" s="227"/>
      <c r="AK56" s="47"/>
      <c r="AL56" s="62">
        <f t="shared" si="6"/>
        <v>0</v>
      </c>
      <c r="AN56" s="227"/>
      <c r="AO56" s="47"/>
      <c r="AP56" s="62">
        <f t="shared" si="7"/>
        <v>0</v>
      </c>
    </row>
    <row r="57" spans="2:42" s="44" customFormat="1" x14ac:dyDescent="0.25"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AF57" s="46"/>
      <c r="AG57" s="46"/>
      <c r="AH57" s="46"/>
    </row>
    <row r="58" spans="2:42" ht="13.8" thickBot="1" x14ac:dyDescent="0.3">
      <c r="F58" s="68" t="s">
        <v>168</v>
      </c>
      <c r="H58" s="66">
        <f>SUM(H5:H57)</f>
        <v>7902.6100000000006</v>
      </c>
      <c r="I58" s="45"/>
      <c r="J58" s="66">
        <f>SUM(J5:J57)</f>
        <v>1975.6525000000001</v>
      </c>
      <c r="K58" s="45"/>
      <c r="L58" s="66">
        <f>SUM(L5:L57)</f>
        <v>758.97</v>
      </c>
      <c r="M58" s="45"/>
      <c r="N58" s="66">
        <f>SUM(N5:N57)</f>
        <v>-189.74250000000001</v>
      </c>
      <c r="O58" s="45"/>
      <c r="P58" s="66">
        <f>SUM(P5:P57)</f>
        <v>718.01727934897679</v>
      </c>
      <c r="Q58" s="66">
        <f>SUM(Q5:Q57)</f>
        <v>76.235280000000003</v>
      </c>
      <c r="R58" s="66">
        <f>SUM(R5:R57)</f>
        <v>794.25255934897677</v>
      </c>
      <c r="S58" s="45"/>
      <c r="T58" s="66">
        <f>SUM(T5:T57)</f>
        <v>174.73556305677488</v>
      </c>
      <c r="U58" s="44"/>
      <c r="V58" s="66">
        <f>SUM(V5:V57)</f>
        <v>7509.05</v>
      </c>
      <c r="W58" s="44"/>
      <c r="X58" s="66">
        <f>SUM(X5:X57)</f>
        <v>1877.2625</v>
      </c>
      <c r="Y58" s="44"/>
      <c r="Z58" s="66">
        <f>SUM(Z5:Z57)</f>
        <v>643.39</v>
      </c>
      <c r="AA58" s="44"/>
      <c r="AB58" s="66">
        <f>SUM(AB5:AB57)</f>
        <v>-160.8475</v>
      </c>
      <c r="AC58" s="44"/>
      <c r="AD58" s="66">
        <f>SUM(AD5:AD57)</f>
        <v>4763.910273574289</v>
      </c>
      <c r="AE58" s="66">
        <f>SUM(AE5:AE57)</f>
        <v>912.4614377057386</v>
      </c>
      <c r="AF58" s="67">
        <f>SUM(AF5:AF57)</f>
        <v>5676.3717112800277</v>
      </c>
      <c r="AG58" s="46"/>
      <c r="AH58" s="67">
        <f>SUM(AH5:AH57)</f>
        <v>1248.8017764816057</v>
      </c>
      <c r="AJ58" s="66">
        <f>SUM(AJ5:AJ57)</f>
        <v>-1887.7999999999997</v>
      </c>
      <c r="AK58" s="66">
        <f>SUM(AK5:AK57)</f>
        <v>-471.94999999999993</v>
      </c>
      <c r="AL58" s="66">
        <f>SUM(AL5:AL57)</f>
        <v>1488.6955630567747</v>
      </c>
      <c r="AN58" s="66">
        <f>SUM(AN5:AN57)</f>
        <v>-2719.4861124992949</v>
      </c>
      <c r="AO58" s="66">
        <f>SUM(AO5:AO57)</f>
        <v>-652.58754474984494</v>
      </c>
      <c r="AP58" s="66">
        <f>SUM(AP5:AP57)</f>
        <v>2312.6292317317611</v>
      </c>
    </row>
    <row r="59" spans="2:42" ht="13.8" thickTop="1" x14ac:dyDescent="0.25"/>
    <row r="60" spans="2:42" x14ac:dyDescent="0.25">
      <c r="AH60" s="43"/>
    </row>
    <row r="62" spans="2:42" x14ac:dyDescent="0.25">
      <c r="AD62" s="43"/>
    </row>
  </sheetData>
  <mergeCells count="4">
    <mergeCell ref="P2:R2"/>
    <mergeCell ref="AD2:AF2"/>
    <mergeCell ref="AJ1:AL1"/>
    <mergeCell ref="AN1:A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2"/>
  <sheetViews>
    <sheetView topLeftCell="A23" workbookViewId="0">
      <selection activeCell="C26" sqref="C26"/>
    </sheetView>
  </sheetViews>
  <sheetFormatPr baseColWidth="10" defaultRowHeight="14.4" x14ac:dyDescent="0.3"/>
  <sheetData>
    <row r="2" spans="2:11" x14ac:dyDescent="0.3">
      <c r="B2" s="27">
        <v>1</v>
      </c>
      <c r="C2" s="27" t="s">
        <v>139</v>
      </c>
      <c r="D2" s="27">
        <v>29</v>
      </c>
      <c r="E2" s="27">
        <v>5</v>
      </c>
      <c r="F2" s="27">
        <v>20</v>
      </c>
      <c r="G2" s="28">
        <v>1766</v>
      </c>
      <c r="H2" s="28">
        <v>3475.45</v>
      </c>
      <c r="I2" s="28">
        <v>695.09</v>
      </c>
      <c r="J2" s="29">
        <v>416.38</v>
      </c>
      <c r="K2" s="28">
        <v>1354.26</v>
      </c>
    </row>
    <row r="3" spans="2:11" x14ac:dyDescent="0.3">
      <c r="B3" s="27">
        <v>2</v>
      </c>
      <c r="C3" s="27" t="s">
        <v>6</v>
      </c>
      <c r="D3" s="27">
        <v>27</v>
      </c>
      <c r="E3" s="27">
        <v>1</v>
      </c>
      <c r="F3" s="27">
        <v>24</v>
      </c>
      <c r="G3" s="28">
        <v>536</v>
      </c>
      <c r="H3" s="28">
        <v>738.58</v>
      </c>
      <c r="I3" s="28">
        <v>29.54</v>
      </c>
      <c r="J3" s="29">
        <v>88.49</v>
      </c>
      <c r="K3" s="28">
        <v>287.8</v>
      </c>
    </row>
    <row r="4" spans="2:11" x14ac:dyDescent="0.3">
      <c r="B4" s="27">
        <v>3</v>
      </c>
      <c r="C4" s="27" t="s">
        <v>7</v>
      </c>
      <c r="D4" s="27">
        <v>50</v>
      </c>
      <c r="E4" s="27">
        <v>1</v>
      </c>
      <c r="F4" s="27">
        <v>24</v>
      </c>
      <c r="G4" s="28">
        <v>1200</v>
      </c>
      <c r="H4" s="28">
        <v>1922.34</v>
      </c>
      <c r="I4" s="28">
        <v>76.89</v>
      </c>
      <c r="J4" s="29">
        <v>230.31</v>
      </c>
      <c r="K4" s="28">
        <v>749.07</v>
      </c>
    </row>
    <row r="5" spans="2:11" x14ac:dyDescent="0.3">
      <c r="B5" s="27">
        <v>4</v>
      </c>
      <c r="C5" s="27" t="s">
        <v>102</v>
      </c>
      <c r="D5" s="27">
        <v>30</v>
      </c>
      <c r="E5" s="27">
        <v>4</v>
      </c>
      <c r="F5" s="27">
        <v>21</v>
      </c>
      <c r="G5" s="28">
        <v>736</v>
      </c>
      <c r="H5" s="28">
        <v>1348.28</v>
      </c>
      <c r="I5" s="28">
        <v>215.72</v>
      </c>
      <c r="J5" s="29">
        <v>161.53</v>
      </c>
      <c r="K5" s="28">
        <v>525.38</v>
      </c>
    </row>
    <row r="6" spans="2:11" x14ac:dyDescent="0.3">
      <c r="B6" s="27">
        <v>5</v>
      </c>
      <c r="C6" s="27" t="s">
        <v>8</v>
      </c>
      <c r="D6" s="27">
        <v>43</v>
      </c>
      <c r="E6" s="27">
        <v>6</v>
      </c>
      <c r="F6" s="27">
        <v>19</v>
      </c>
      <c r="G6" s="28">
        <v>1376</v>
      </c>
      <c r="H6" s="28">
        <v>3002.32</v>
      </c>
      <c r="I6" s="28">
        <v>720.56</v>
      </c>
      <c r="J6" s="29">
        <v>359.7</v>
      </c>
      <c r="K6" s="28">
        <v>1169.9000000000001</v>
      </c>
    </row>
    <row r="7" spans="2:11" x14ac:dyDescent="0.3">
      <c r="B7" s="27">
        <v>6</v>
      </c>
      <c r="C7" s="27" t="s">
        <v>9</v>
      </c>
      <c r="D7" s="27">
        <v>34</v>
      </c>
      <c r="E7" s="27">
        <v>3</v>
      </c>
      <c r="F7" s="27">
        <v>22</v>
      </c>
      <c r="G7" s="28">
        <v>580</v>
      </c>
      <c r="H7" s="28">
        <v>1008.19</v>
      </c>
      <c r="I7" s="28">
        <v>120.98</v>
      </c>
      <c r="J7" s="29">
        <v>120.79</v>
      </c>
      <c r="K7" s="28">
        <v>392.86</v>
      </c>
    </row>
    <row r="8" spans="2:11" x14ac:dyDescent="0.3">
      <c r="B8" s="27">
        <v>7</v>
      </c>
      <c r="C8" s="27" t="s">
        <v>10</v>
      </c>
      <c r="D8" s="27">
        <v>33</v>
      </c>
      <c r="E8" s="27">
        <v>6</v>
      </c>
      <c r="F8" s="27">
        <v>19</v>
      </c>
      <c r="G8" s="28">
        <v>593</v>
      </c>
      <c r="H8" s="28">
        <v>1266.52</v>
      </c>
      <c r="I8" s="28">
        <v>303.95999999999998</v>
      </c>
      <c r="J8" s="29">
        <v>151.74</v>
      </c>
      <c r="K8" s="28">
        <v>493.52</v>
      </c>
    </row>
    <row r="9" spans="2:11" x14ac:dyDescent="0.3">
      <c r="B9" s="27">
        <v>8</v>
      </c>
      <c r="C9" s="27" t="s">
        <v>11</v>
      </c>
      <c r="D9" s="27">
        <v>40</v>
      </c>
      <c r="E9" s="27">
        <v>6</v>
      </c>
      <c r="F9" s="27">
        <v>19</v>
      </c>
      <c r="G9" s="28">
        <v>611</v>
      </c>
      <c r="H9" s="28">
        <v>1322.36</v>
      </c>
      <c r="I9" s="28">
        <v>317.37</v>
      </c>
      <c r="J9" s="29">
        <v>158.43</v>
      </c>
      <c r="K9" s="28">
        <v>515.28</v>
      </c>
    </row>
    <row r="10" spans="2:11" x14ac:dyDescent="0.3">
      <c r="B10" s="27">
        <v>9</v>
      </c>
      <c r="C10" s="27" t="s">
        <v>131</v>
      </c>
      <c r="D10" s="27">
        <v>41</v>
      </c>
      <c r="E10" s="27">
        <v>4</v>
      </c>
      <c r="F10" s="27">
        <v>21</v>
      </c>
      <c r="G10" s="28">
        <v>597</v>
      </c>
      <c r="H10" s="28">
        <v>1144.74</v>
      </c>
      <c r="I10" s="28">
        <v>183.16</v>
      </c>
      <c r="J10" s="29">
        <v>137.15</v>
      </c>
      <c r="K10" s="28">
        <v>446.06</v>
      </c>
    </row>
    <row r="11" spans="2:11" x14ac:dyDescent="0.3">
      <c r="B11" s="27">
        <v>10</v>
      </c>
      <c r="C11" s="27" t="s">
        <v>12</v>
      </c>
      <c r="D11" s="27">
        <v>52</v>
      </c>
      <c r="E11" s="27">
        <v>5</v>
      </c>
      <c r="F11" s="27">
        <v>20</v>
      </c>
      <c r="G11" s="28">
        <v>624</v>
      </c>
      <c r="H11" s="28">
        <v>1309.22</v>
      </c>
      <c r="I11" s="28">
        <v>261.83999999999997</v>
      </c>
      <c r="J11" s="29">
        <v>156.85</v>
      </c>
      <c r="K11" s="28">
        <v>510.16</v>
      </c>
    </row>
    <row r="12" spans="2:11" x14ac:dyDescent="0.3">
      <c r="B12" s="27">
        <v>11</v>
      </c>
      <c r="C12" s="27" t="s">
        <v>13</v>
      </c>
      <c r="D12" s="27">
        <v>28</v>
      </c>
      <c r="E12" s="27">
        <v>0</v>
      </c>
      <c r="F12" s="27">
        <v>25</v>
      </c>
      <c r="G12" s="28">
        <v>605</v>
      </c>
      <c r="H12" s="28">
        <v>760.1</v>
      </c>
      <c r="I12" s="28">
        <v>0</v>
      </c>
      <c r="J12" s="29">
        <v>91.07</v>
      </c>
      <c r="K12" s="28">
        <v>296.18</v>
      </c>
    </row>
    <row r="13" spans="2:11" x14ac:dyDescent="0.3">
      <c r="B13" s="27">
        <v>12</v>
      </c>
      <c r="C13" s="27" t="s">
        <v>14</v>
      </c>
      <c r="D13" s="27">
        <v>22</v>
      </c>
      <c r="E13" s="27">
        <v>0</v>
      </c>
      <c r="F13" s="27">
        <v>25</v>
      </c>
      <c r="G13" s="28">
        <v>631</v>
      </c>
      <c r="H13" s="28">
        <v>724.54</v>
      </c>
      <c r="I13" s="28">
        <v>0</v>
      </c>
      <c r="J13" s="29">
        <v>86.81</v>
      </c>
      <c r="K13" s="28">
        <v>282.33</v>
      </c>
    </row>
    <row r="14" spans="2:11" x14ac:dyDescent="0.3">
      <c r="B14" s="27">
        <v>13</v>
      </c>
      <c r="C14" s="27" t="s">
        <v>15</v>
      </c>
      <c r="D14" s="27">
        <v>22</v>
      </c>
      <c r="E14" s="27">
        <v>2</v>
      </c>
      <c r="F14" s="27">
        <v>23</v>
      </c>
      <c r="G14" s="28">
        <v>632</v>
      </c>
      <c r="H14" s="28">
        <v>919.21</v>
      </c>
      <c r="I14" s="28">
        <v>73.540000000000006</v>
      </c>
      <c r="J14" s="29">
        <v>110.13</v>
      </c>
      <c r="K14" s="28">
        <v>358.18</v>
      </c>
    </row>
    <row r="15" spans="2:11" x14ac:dyDescent="0.3">
      <c r="B15" s="27">
        <v>14</v>
      </c>
      <c r="C15" s="27" t="s">
        <v>87</v>
      </c>
      <c r="D15" s="27">
        <v>47</v>
      </c>
      <c r="E15" s="27">
        <v>6</v>
      </c>
      <c r="F15" s="27">
        <v>19</v>
      </c>
      <c r="G15" s="28">
        <v>873</v>
      </c>
      <c r="H15" s="28">
        <v>1921.5</v>
      </c>
      <c r="I15" s="28">
        <v>461.16</v>
      </c>
      <c r="J15" s="29">
        <v>230.21</v>
      </c>
      <c r="K15" s="28">
        <v>748.74</v>
      </c>
    </row>
    <row r="16" spans="2:11" x14ac:dyDescent="0.3">
      <c r="B16" s="27">
        <v>15</v>
      </c>
      <c r="C16" s="27" t="s">
        <v>96</v>
      </c>
      <c r="D16" s="27">
        <v>48</v>
      </c>
      <c r="E16" s="27">
        <v>3</v>
      </c>
      <c r="F16" s="27">
        <v>22</v>
      </c>
      <c r="G16" s="28">
        <v>648</v>
      </c>
      <c r="H16" s="28">
        <v>1187.9100000000001</v>
      </c>
      <c r="I16" s="28">
        <v>142.55000000000001</v>
      </c>
      <c r="J16" s="29">
        <v>142.32</v>
      </c>
      <c r="K16" s="28">
        <v>462.89</v>
      </c>
    </row>
    <row r="17" spans="2:11" x14ac:dyDescent="0.3">
      <c r="B17" s="27">
        <v>16</v>
      </c>
      <c r="C17" s="27" t="s">
        <v>16</v>
      </c>
      <c r="D17" s="27">
        <v>38</v>
      </c>
      <c r="E17" s="27">
        <v>4</v>
      </c>
      <c r="F17" s="27">
        <v>21</v>
      </c>
      <c r="G17" s="28">
        <v>634</v>
      </c>
      <c r="H17" s="28">
        <v>1200.24</v>
      </c>
      <c r="I17" s="28">
        <v>192.04</v>
      </c>
      <c r="J17" s="29">
        <v>143.80000000000001</v>
      </c>
      <c r="K17" s="28">
        <v>467.69</v>
      </c>
    </row>
    <row r="18" spans="2:11" x14ac:dyDescent="0.3">
      <c r="B18" s="27">
        <v>17</v>
      </c>
      <c r="C18" s="27" t="s">
        <v>17</v>
      </c>
      <c r="D18" s="27">
        <v>23</v>
      </c>
      <c r="E18" s="27">
        <v>4</v>
      </c>
      <c r="F18" s="27">
        <v>21</v>
      </c>
      <c r="G18" s="28">
        <v>523</v>
      </c>
      <c r="H18" s="28">
        <v>929.41</v>
      </c>
      <c r="I18" s="28">
        <v>148.71</v>
      </c>
      <c r="J18" s="29">
        <v>111.35</v>
      </c>
      <c r="K18" s="28">
        <v>362.16</v>
      </c>
    </row>
    <row r="19" spans="2:11" x14ac:dyDescent="0.3">
      <c r="B19" s="27">
        <v>18</v>
      </c>
      <c r="C19" s="27" t="s">
        <v>18</v>
      </c>
      <c r="D19" s="27">
        <v>48</v>
      </c>
      <c r="E19" s="27">
        <v>6</v>
      </c>
      <c r="F19" s="27">
        <v>19</v>
      </c>
      <c r="G19" s="28">
        <v>635</v>
      </c>
      <c r="H19" s="28">
        <v>1401.34</v>
      </c>
      <c r="I19" s="28">
        <v>336.32</v>
      </c>
      <c r="J19" s="29">
        <v>167.89</v>
      </c>
      <c r="K19" s="28">
        <v>546.04999999999995</v>
      </c>
    </row>
    <row r="20" spans="2:11" x14ac:dyDescent="0.3">
      <c r="B20" s="27">
        <v>19</v>
      </c>
      <c r="C20" s="27" t="s">
        <v>92</v>
      </c>
      <c r="D20" s="27">
        <v>74</v>
      </c>
      <c r="E20" s="27">
        <v>6</v>
      </c>
      <c r="F20" s="27">
        <v>19</v>
      </c>
      <c r="G20" s="28">
        <v>386</v>
      </c>
      <c r="H20" s="28">
        <v>816.54</v>
      </c>
      <c r="I20" s="28">
        <v>195.97</v>
      </c>
      <c r="J20" s="29">
        <v>97.83</v>
      </c>
      <c r="K20" s="28">
        <v>318.18</v>
      </c>
    </row>
    <row r="21" spans="2:11" x14ac:dyDescent="0.3">
      <c r="B21" s="27">
        <v>20</v>
      </c>
      <c r="C21" s="27" t="s">
        <v>135</v>
      </c>
      <c r="D21" s="27">
        <v>31</v>
      </c>
      <c r="E21" s="27">
        <v>1</v>
      </c>
      <c r="F21" s="27">
        <v>24</v>
      </c>
      <c r="G21" s="28">
        <v>711</v>
      </c>
      <c r="H21" s="28">
        <v>1022.43</v>
      </c>
      <c r="I21" s="28">
        <v>40.9</v>
      </c>
      <c r="J21" s="29">
        <v>122.49</v>
      </c>
      <c r="K21" s="28">
        <v>398.4</v>
      </c>
    </row>
    <row r="22" spans="2:11" x14ac:dyDescent="0.3">
      <c r="B22" s="27">
        <v>21</v>
      </c>
      <c r="C22" s="27" t="s">
        <v>19</v>
      </c>
      <c r="D22" s="27">
        <v>43</v>
      </c>
      <c r="E22" s="27">
        <v>1</v>
      </c>
      <c r="F22" s="27">
        <v>24</v>
      </c>
      <c r="G22" s="28">
        <v>349</v>
      </c>
      <c r="H22" s="28">
        <v>551.55999999999995</v>
      </c>
      <c r="I22" s="28">
        <v>22.06</v>
      </c>
      <c r="J22" s="29">
        <v>66.08</v>
      </c>
      <c r="K22" s="28">
        <v>214.92</v>
      </c>
    </row>
    <row r="23" spans="2:11" x14ac:dyDescent="0.3">
      <c r="B23" s="27">
        <v>22</v>
      </c>
      <c r="C23" s="27" t="s">
        <v>20</v>
      </c>
      <c r="D23" s="27">
        <v>37</v>
      </c>
      <c r="E23" s="27">
        <v>6</v>
      </c>
      <c r="F23" s="27">
        <v>19</v>
      </c>
      <c r="G23" s="28">
        <v>711</v>
      </c>
      <c r="H23" s="28">
        <v>1536.14</v>
      </c>
      <c r="I23" s="28">
        <v>368.67</v>
      </c>
      <c r="J23" s="29">
        <v>184.04</v>
      </c>
      <c r="K23" s="28">
        <v>598.58000000000004</v>
      </c>
    </row>
    <row r="24" spans="2:11" x14ac:dyDescent="0.3">
      <c r="B24" s="27">
        <v>23</v>
      </c>
      <c r="C24" s="27" t="s">
        <v>21</v>
      </c>
      <c r="D24" s="27">
        <v>49</v>
      </c>
      <c r="E24" s="27">
        <v>6</v>
      </c>
      <c r="F24" s="27">
        <v>19</v>
      </c>
      <c r="G24" s="28">
        <v>733</v>
      </c>
      <c r="H24" s="28">
        <v>1621.96</v>
      </c>
      <c r="I24" s="28">
        <v>389.27</v>
      </c>
      <c r="J24" s="29">
        <v>194.32</v>
      </c>
      <c r="K24" s="28">
        <v>632.02</v>
      </c>
    </row>
    <row r="25" spans="2:11" x14ac:dyDescent="0.3">
      <c r="B25" s="27">
        <v>24</v>
      </c>
      <c r="C25" s="27" t="s">
        <v>80</v>
      </c>
      <c r="D25" s="27">
        <v>41</v>
      </c>
      <c r="E25" s="27">
        <v>6</v>
      </c>
      <c r="F25" s="27">
        <v>19</v>
      </c>
      <c r="G25" s="28">
        <v>733</v>
      </c>
      <c r="H25" s="28">
        <v>1590.72</v>
      </c>
      <c r="I25" s="28">
        <v>381.77</v>
      </c>
      <c r="J25" s="29">
        <v>190.58</v>
      </c>
      <c r="K25" s="28">
        <v>619.85</v>
      </c>
    </row>
    <row r="26" spans="2:11" x14ac:dyDescent="0.3">
      <c r="B26" s="27">
        <v>25</v>
      </c>
      <c r="C26" s="27" t="s">
        <v>22</v>
      </c>
      <c r="D26" s="27">
        <v>28</v>
      </c>
      <c r="E26" s="27">
        <v>4</v>
      </c>
      <c r="F26" s="27">
        <v>21</v>
      </c>
      <c r="G26" s="28">
        <v>711</v>
      </c>
      <c r="H26" s="28">
        <v>1291.1099999999999</v>
      </c>
      <c r="I26" s="28">
        <v>206.58</v>
      </c>
      <c r="J26" s="29">
        <v>154.68</v>
      </c>
      <c r="K26" s="28">
        <v>503.1</v>
      </c>
    </row>
    <row r="27" spans="2:11" x14ac:dyDescent="0.3">
      <c r="B27" s="27">
        <v>26</v>
      </c>
      <c r="C27" s="27" t="s">
        <v>82</v>
      </c>
      <c r="D27" s="27">
        <v>45</v>
      </c>
      <c r="E27" s="27">
        <v>2</v>
      </c>
      <c r="F27" s="27">
        <v>23</v>
      </c>
      <c r="G27" s="28">
        <v>733</v>
      </c>
      <c r="H27" s="28">
        <v>1248.68</v>
      </c>
      <c r="I27" s="28">
        <v>99.89</v>
      </c>
      <c r="J27" s="29">
        <v>149.6</v>
      </c>
      <c r="K27" s="28">
        <v>486.57</v>
      </c>
    </row>
    <row r="28" spans="2:11" x14ac:dyDescent="0.3">
      <c r="B28" s="27">
        <v>27</v>
      </c>
      <c r="C28" s="27" t="s">
        <v>23</v>
      </c>
      <c r="D28" s="27">
        <v>30</v>
      </c>
      <c r="E28" s="27">
        <v>1</v>
      </c>
      <c r="F28" s="27">
        <v>24</v>
      </c>
      <c r="G28" s="28">
        <v>733</v>
      </c>
      <c r="H28" s="28">
        <v>1042.57</v>
      </c>
      <c r="I28" s="28">
        <v>41.7</v>
      </c>
      <c r="J28" s="29">
        <v>124.91</v>
      </c>
      <c r="K28" s="28">
        <v>406.25</v>
      </c>
    </row>
    <row r="29" spans="2:11" x14ac:dyDescent="0.3">
      <c r="B29" s="27">
        <v>28</v>
      </c>
      <c r="C29" s="27" t="s">
        <v>24</v>
      </c>
      <c r="D29" s="27">
        <v>40</v>
      </c>
      <c r="E29" s="27">
        <v>6</v>
      </c>
      <c r="F29" s="27">
        <v>19</v>
      </c>
      <c r="G29" s="28">
        <v>733</v>
      </c>
      <c r="H29" s="28">
        <v>1586.4</v>
      </c>
      <c r="I29" s="28">
        <v>380.74</v>
      </c>
      <c r="J29" s="29">
        <v>190.06</v>
      </c>
      <c r="K29" s="28">
        <v>618.16</v>
      </c>
    </row>
    <row r="30" spans="2:11" x14ac:dyDescent="0.3">
      <c r="B30" s="27">
        <v>29</v>
      </c>
      <c r="C30" s="27" t="s">
        <v>25</v>
      </c>
      <c r="D30" s="27">
        <v>59</v>
      </c>
      <c r="E30" s="27">
        <v>6</v>
      </c>
      <c r="F30" s="27">
        <v>19</v>
      </c>
      <c r="G30" s="28">
        <v>711</v>
      </c>
      <c r="H30" s="28">
        <v>1618.16</v>
      </c>
      <c r="I30" s="28">
        <v>388.36</v>
      </c>
      <c r="J30" s="29">
        <v>193.87</v>
      </c>
      <c r="K30" s="28">
        <v>630.54</v>
      </c>
    </row>
    <row r="31" spans="2:11" x14ac:dyDescent="0.3">
      <c r="B31" s="27">
        <v>30</v>
      </c>
      <c r="C31" s="27" t="s">
        <v>26</v>
      </c>
      <c r="D31" s="27">
        <v>60</v>
      </c>
      <c r="E31" s="27">
        <v>11</v>
      </c>
      <c r="F31" s="27">
        <v>14</v>
      </c>
      <c r="G31" s="28">
        <v>563</v>
      </c>
      <c r="H31" s="28">
        <v>1709.06</v>
      </c>
      <c r="I31" s="28">
        <v>751.98</v>
      </c>
      <c r="J31" s="29">
        <v>204.76</v>
      </c>
      <c r="K31" s="28">
        <v>665.96</v>
      </c>
    </row>
    <row r="32" spans="2:11" x14ac:dyDescent="0.3">
      <c r="B32" s="27">
        <v>31</v>
      </c>
      <c r="C32" s="27" t="s">
        <v>27</v>
      </c>
      <c r="D32" s="27">
        <v>50</v>
      </c>
      <c r="E32" s="27">
        <v>6</v>
      </c>
      <c r="F32" s="27">
        <v>19</v>
      </c>
      <c r="G32" s="28">
        <v>733</v>
      </c>
      <c r="H32" s="28">
        <v>1625.24</v>
      </c>
      <c r="I32" s="28">
        <v>390.06</v>
      </c>
      <c r="J32" s="29">
        <v>194.72</v>
      </c>
      <c r="K32" s="28">
        <v>633.29999999999995</v>
      </c>
    </row>
    <row r="33" spans="2:11" x14ac:dyDescent="0.3">
      <c r="B33" s="27">
        <v>32</v>
      </c>
      <c r="C33" s="27" t="s">
        <v>152</v>
      </c>
      <c r="D33" s="27">
        <v>30</v>
      </c>
      <c r="E33" s="27">
        <v>3</v>
      </c>
      <c r="F33" s="27">
        <v>22</v>
      </c>
      <c r="G33" s="28">
        <v>711</v>
      </c>
      <c r="H33" s="28">
        <v>1203.72</v>
      </c>
      <c r="I33" s="28">
        <v>144.44999999999999</v>
      </c>
      <c r="J33" s="29">
        <v>144.21</v>
      </c>
      <c r="K33" s="28">
        <v>469.05</v>
      </c>
    </row>
    <row r="34" spans="2:11" x14ac:dyDescent="0.3">
      <c r="B34" s="27">
        <v>33</v>
      </c>
      <c r="C34" s="27" t="s">
        <v>98</v>
      </c>
      <c r="D34" s="27">
        <v>22</v>
      </c>
      <c r="E34" s="27">
        <v>1</v>
      </c>
      <c r="F34" s="27">
        <v>24</v>
      </c>
      <c r="G34" s="28">
        <v>711</v>
      </c>
      <c r="H34" s="28">
        <v>924.86</v>
      </c>
      <c r="I34" s="28">
        <v>36.99</v>
      </c>
      <c r="J34" s="29">
        <v>110.8</v>
      </c>
      <c r="K34" s="28">
        <v>360.39</v>
      </c>
    </row>
    <row r="35" spans="2:11" x14ac:dyDescent="0.3">
      <c r="B35" s="27">
        <v>34</v>
      </c>
      <c r="C35" s="27" t="s">
        <v>28</v>
      </c>
      <c r="D35" s="27">
        <v>33</v>
      </c>
      <c r="E35" s="27">
        <v>4</v>
      </c>
      <c r="F35" s="27">
        <v>21</v>
      </c>
      <c r="G35" s="28">
        <v>733</v>
      </c>
      <c r="H35" s="28">
        <v>1362.79</v>
      </c>
      <c r="I35" s="28">
        <v>218.05</v>
      </c>
      <c r="J35" s="29">
        <v>163.27000000000001</v>
      </c>
      <c r="K35" s="28">
        <v>531.03</v>
      </c>
    </row>
    <row r="36" spans="2:11" x14ac:dyDescent="0.3">
      <c r="B36" s="27">
        <v>35</v>
      </c>
      <c r="C36" s="27" t="s">
        <v>29</v>
      </c>
      <c r="D36" s="27">
        <v>28</v>
      </c>
      <c r="E36" s="27">
        <v>6</v>
      </c>
      <c r="F36" s="27">
        <v>19</v>
      </c>
      <c r="G36" s="28">
        <v>733</v>
      </c>
      <c r="H36" s="28">
        <v>1548.77</v>
      </c>
      <c r="I36" s="28">
        <v>371.7</v>
      </c>
      <c r="J36" s="29">
        <v>185.55</v>
      </c>
      <c r="K36" s="28">
        <v>603.5</v>
      </c>
    </row>
    <row r="37" spans="2:11" x14ac:dyDescent="0.3">
      <c r="B37" s="27">
        <v>36</v>
      </c>
      <c r="C37" s="27" t="s">
        <v>104</v>
      </c>
      <c r="D37" s="27">
        <v>24</v>
      </c>
      <c r="E37" s="27">
        <v>0</v>
      </c>
      <c r="F37" s="27">
        <v>25</v>
      </c>
      <c r="G37" s="28">
        <v>733</v>
      </c>
      <c r="H37" s="28">
        <v>869.62</v>
      </c>
      <c r="I37" s="28">
        <v>0</v>
      </c>
      <c r="J37" s="29">
        <v>104.19</v>
      </c>
      <c r="K37" s="28">
        <v>338.86</v>
      </c>
    </row>
    <row r="38" spans="2:11" x14ac:dyDescent="0.3">
      <c r="B38" s="27">
        <v>37</v>
      </c>
      <c r="C38" s="27" t="s">
        <v>107</v>
      </c>
      <c r="D38" s="27">
        <v>47</v>
      </c>
      <c r="E38" s="27">
        <v>4</v>
      </c>
      <c r="F38" s="27">
        <v>21</v>
      </c>
      <c r="G38" s="28">
        <v>803</v>
      </c>
      <c r="H38" s="28">
        <v>1565.39</v>
      </c>
      <c r="I38" s="28">
        <v>250.46</v>
      </c>
      <c r="J38" s="29">
        <v>187.55</v>
      </c>
      <c r="K38" s="28">
        <v>609.98</v>
      </c>
    </row>
    <row r="39" spans="2:11" x14ac:dyDescent="0.3">
      <c r="B39" s="27">
        <v>38</v>
      </c>
      <c r="C39" s="27" t="s">
        <v>109</v>
      </c>
      <c r="D39" s="27">
        <v>50</v>
      </c>
      <c r="E39" s="27">
        <v>5</v>
      </c>
      <c r="F39" s="27">
        <v>20</v>
      </c>
      <c r="G39" s="28">
        <v>711</v>
      </c>
      <c r="H39" s="28">
        <v>1485.29</v>
      </c>
      <c r="I39" s="28">
        <v>297.06</v>
      </c>
      <c r="J39" s="29">
        <v>177.95</v>
      </c>
      <c r="K39" s="28">
        <v>578.77</v>
      </c>
    </row>
    <row r="40" spans="2:11" x14ac:dyDescent="0.3">
      <c r="B40" s="27">
        <v>39</v>
      </c>
      <c r="C40" s="27" t="s">
        <v>30</v>
      </c>
      <c r="D40" s="27">
        <v>34</v>
      </c>
      <c r="E40" s="27">
        <v>1</v>
      </c>
      <c r="F40" s="27">
        <v>24</v>
      </c>
      <c r="G40" s="28">
        <v>711</v>
      </c>
      <c r="H40" s="28">
        <v>1049.53</v>
      </c>
      <c r="I40" s="28">
        <v>41.98</v>
      </c>
      <c r="J40" s="29">
        <v>125.74</v>
      </c>
      <c r="K40" s="28">
        <v>408.96</v>
      </c>
    </row>
    <row r="41" spans="2:11" x14ac:dyDescent="0.3">
      <c r="B41" s="27">
        <v>40</v>
      </c>
      <c r="C41" s="27" t="s">
        <v>113</v>
      </c>
      <c r="D41" s="27">
        <v>30</v>
      </c>
      <c r="E41" s="27">
        <v>6</v>
      </c>
      <c r="F41" s="27">
        <v>19</v>
      </c>
      <c r="G41" s="28">
        <v>711</v>
      </c>
      <c r="H41" s="28">
        <v>1507.3</v>
      </c>
      <c r="I41" s="28">
        <v>361.75</v>
      </c>
      <c r="J41" s="29">
        <v>180.59</v>
      </c>
      <c r="K41" s="28">
        <v>587.34</v>
      </c>
    </row>
    <row r="42" spans="2:11" x14ac:dyDescent="0.3">
      <c r="B42" s="27">
        <v>41</v>
      </c>
      <c r="C42" s="27" t="s">
        <v>31</v>
      </c>
      <c r="D42" s="27">
        <v>43</v>
      </c>
      <c r="E42" s="27">
        <v>1</v>
      </c>
      <c r="F42" s="27">
        <v>24</v>
      </c>
      <c r="G42" s="28">
        <v>698</v>
      </c>
      <c r="H42" s="28">
        <v>1103.1199999999999</v>
      </c>
      <c r="I42" s="28">
        <v>44.12</v>
      </c>
      <c r="J42" s="29">
        <v>132.16</v>
      </c>
      <c r="K42" s="28">
        <v>429.85</v>
      </c>
    </row>
    <row r="43" spans="2:11" x14ac:dyDescent="0.3">
      <c r="B43" s="27">
        <v>42</v>
      </c>
      <c r="C43" s="27" t="s">
        <v>32</v>
      </c>
      <c r="D43" s="27">
        <v>45</v>
      </c>
      <c r="E43" s="27">
        <v>6</v>
      </c>
      <c r="F43" s="27">
        <v>19</v>
      </c>
      <c r="G43" s="28">
        <v>705</v>
      </c>
      <c r="H43" s="28">
        <v>1544.78</v>
      </c>
      <c r="I43" s="28">
        <v>370.75</v>
      </c>
      <c r="J43" s="29">
        <v>185.08</v>
      </c>
      <c r="K43" s="28">
        <v>601.95000000000005</v>
      </c>
    </row>
    <row r="44" spans="2:11" x14ac:dyDescent="0.3">
      <c r="B44" s="27">
        <v>43</v>
      </c>
      <c r="C44" s="27" t="s">
        <v>33</v>
      </c>
      <c r="D44" s="27">
        <v>23</v>
      </c>
      <c r="E44" s="27">
        <v>1</v>
      </c>
      <c r="F44" s="27">
        <v>24</v>
      </c>
      <c r="G44" s="28">
        <v>711</v>
      </c>
      <c r="H44" s="28">
        <v>936.87</v>
      </c>
      <c r="I44" s="28">
        <v>37.47</v>
      </c>
      <c r="J44" s="29">
        <v>112.24</v>
      </c>
      <c r="K44" s="28">
        <v>365.07</v>
      </c>
    </row>
    <row r="45" spans="2:11" x14ac:dyDescent="0.3">
      <c r="B45" s="27">
        <v>44</v>
      </c>
      <c r="C45" s="27" t="s">
        <v>34</v>
      </c>
      <c r="D45" s="27">
        <v>33</v>
      </c>
      <c r="E45" s="27">
        <v>0</v>
      </c>
      <c r="F45" s="27">
        <v>25</v>
      </c>
      <c r="G45" s="28">
        <v>732</v>
      </c>
      <c r="H45" s="28">
        <v>979.14</v>
      </c>
      <c r="I45" s="28">
        <v>0</v>
      </c>
      <c r="J45" s="29">
        <v>117.31</v>
      </c>
      <c r="K45" s="28">
        <v>381.54</v>
      </c>
    </row>
    <row r="46" spans="2:11" x14ac:dyDescent="0.3">
      <c r="B46" s="27">
        <v>45</v>
      </c>
      <c r="C46" s="27" t="s">
        <v>35</v>
      </c>
      <c r="D46" s="27">
        <v>24</v>
      </c>
      <c r="E46" s="27">
        <v>0</v>
      </c>
      <c r="F46" s="27">
        <v>25</v>
      </c>
      <c r="G46" s="28">
        <v>726</v>
      </c>
      <c r="H46" s="28">
        <v>861.32</v>
      </c>
      <c r="I46" s="28">
        <v>0</v>
      </c>
      <c r="J46" s="29">
        <v>103.19</v>
      </c>
      <c r="K46" s="28">
        <v>335.63</v>
      </c>
    </row>
    <row r="47" spans="2:11" x14ac:dyDescent="0.3">
      <c r="B47" s="27">
        <v>46</v>
      </c>
      <c r="C47" s="27" t="s">
        <v>36</v>
      </c>
      <c r="D47" s="27">
        <v>35</v>
      </c>
      <c r="E47" s="27">
        <v>0</v>
      </c>
      <c r="F47" s="27">
        <v>25</v>
      </c>
      <c r="G47" s="28">
        <v>694</v>
      </c>
      <c r="H47" s="28">
        <v>952.86</v>
      </c>
      <c r="I47" s="28">
        <v>0</v>
      </c>
      <c r="J47" s="29">
        <v>114.16</v>
      </c>
      <c r="K47" s="28">
        <v>371.3</v>
      </c>
    </row>
    <row r="48" spans="2:11" x14ac:dyDescent="0.3">
      <c r="B48" s="27">
        <v>47</v>
      </c>
      <c r="C48" s="27" t="s">
        <v>153</v>
      </c>
      <c r="D48" s="27">
        <v>27</v>
      </c>
      <c r="E48" s="27">
        <v>3</v>
      </c>
      <c r="F48" s="27">
        <v>22</v>
      </c>
      <c r="G48" s="28">
        <v>711</v>
      </c>
      <c r="H48" s="28">
        <v>1182.04</v>
      </c>
      <c r="I48" s="28">
        <v>141.84</v>
      </c>
      <c r="J48" s="29">
        <v>141.62</v>
      </c>
      <c r="K48" s="28">
        <v>460.68</v>
      </c>
    </row>
    <row r="49" spans="2:11" x14ac:dyDescent="0.3">
      <c r="B49" s="27">
        <v>48</v>
      </c>
      <c r="C49" s="27" t="s">
        <v>37</v>
      </c>
      <c r="D49" s="27">
        <v>36</v>
      </c>
      <c r="E49" s="27">
        <v>1</v>
      </c>
      <c r="F49" s="27">
        <v>24</v>
      </c>
      <c r="G49" s="28">
        <v>501</v>
      </c>
      <c r="H49" s="28">
        <v>754.88</v>
      </c>
      <c r="I49" s="28">
        <v>30.2</v>
      </c>
      <c r="J49" s="29">
        <v>90.55</v>
      </c>
      <c r="K49" s="28">
        <v>294.14999999999998</v>
      </c>
    </row>
    <row r="52" spans="2:11" x14ac:dyDescent="0.3">
      <c r="J52" s="30">
        <f>SUM(J2:J51)</f>
        <v>7509.05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56"/>
  <sheetViews>
    <sheetView topLeftCell="B4" workbookViewId="0">
      <selection activeCell="D10" sqref="D10"/>
    </sheetView>
  </sheetViews>
  <sheetFormatPr baseColWidth="10" defaultRowHeight="14.4" x14ac:dyDescent="0.3"/>
  <sheetData>
    <row r="3" spans="2:16" ht="15.6" x14ac:dyDescent="0.3">
      <c r="B3" s="1"/>
      <c r="C3" s="2"/>
      <c r="D3" s="1"/>
      <c r="E3" s="1"/>
      <c r="F3" s="1"/>
      <c r="G3" s="3"/>
      <c r="H3" s="4"/>
      <c r="I3" s="4"/>
      <c r="J3" s="4"/>
      <c r="K3" s="5" t="s">
        <v>41</v>
      </c>
      <c r="L3" s="6"/>
      <c r="M3" s="7" t="s">
        <v>42</v>
      </c>
      <c r="N3" s="5" t="s">
        <v>43</v>
      </c>
      <c r="O3" s="8"/>
      <c r="P3" s="6"/>
    </row>
    <row r="4" spans="2:16" ht="15.6" x14ac:dyDescent="0.3">
      <c r="B4" s="9" t="s">
        <v>44</v>
      </c>
      <c r="C4" s="10" t="s">
        <v>45</v>
      </c>
      <c r="D4" s="11" t="s">
        <v>46</v>
      </c>
      <c r="E4" s="9" t="s">
        <v>47</v>
      </c>
      <c r="F4" s="11" t="s">
        <v>48</v>
      </c>
      <c r="G4" s="12" t="s">
        <v>49</v>
      </c>
      <c r="H4" s="13" t="s">
        <v>50</v>
      </c>
      <c r="I4" s="13" t="s">
        <v>51</v>
      </c>
      <c r="J4" s="13" t="s">
        <v>52</v>
      </c>
      <c r="K4" s="7" t="s">
        <v>53</v>
      </c>
      <c r="L4" s="7" t="s">
        <v>54</v>
      </c>
      <c r="M4" s="7" t="s">
        <v>55</v>
      </c>
      <c r="N4" s="7" t="s">
        <v>53</v>
      </c>
      <c r="O4" s="7" t="s">
        <v>54</v>
      </c>
      <c r="P4" s="7" t="s">
        <v>56</v>
      </c>
    </row>
    <row r="5" spans="2:16" ht="21" x14ac:dyDescent="0.35">
      <c r="B5" s="14"/>
      <c r="C5" s="2"/>
      <c r="D5" s="1"/>
      <c r="E5" s="1"/>
      <c r="F5" s="15" t="s">
        <v>57</v>
      </c>
      <c r="G5" s="3"/>
      <c r="H5" s="4"/>
      <c r="I5" s="4"/>
      <c r="J5" s="4"/>
      <c r="K5" s="216" t="s">
        <v>58</v>
      </c>
      <c r="L5" s="216"/>
      <c r="M5" s="7" t="s">
        <v>59</v>
      </c>
      <c r="N5" s="216" t="s">
        <v>60</v>
      </c>
      <c r="O5" s="216"/>
      <c r="P5" s="15" t="s">
        <v>61</v>
      </c>
    </row>
    <row r="6" spans="2:16" x14ac:dyDescent="0.3">
      <c r="B6" s="16" t="s">
        <v>44</v>
      </c>
      <c r="C6" s="17" t="s">
        <v>45</v>
      </c>
      <c r="D6" s="16" t="s">
        <v>62</v>
      </c>
      <c r="E6" s="16" t="s">
        <v>63</v>
      </c>
      <c r="F6" s="16" t="s">
        <v>64</v>
      </c>
      <c r="G6" s="18" t="s">
        <v>65</v>
      </c>
      <c r="H6" s="19" t="s">
        <v>66</v>
      </c>
      <c r="I6" s="19" t="s">
        <v>67</v>
      </c>
      <c r="J6" s="19" t="s">
        <v>68</v>
      </c>
      <c r="K6" s="16" t="s">
        <v>69</v>
      </c>
      <c r="L6" s="16" t="s">
        <v>70</v>
      </c>
      <c r="M6" s="16" t="s">
        <v>71</v>
      </c>
      <c r="N6" s="16" t="s">
        <v>72</v>
      </c>
      <c r="O6" s="16" t="s">
        <v>73</v>
      </c>
      <c r="P6" s="16" t="s">
        <v>74</v>
      </c>
    </row>
    <row r="7" spans="2:16" x14ac:dyDescent="0.3">
      <c r="B7" s="16"/>
      <c r="C7" s="16"/>
      <c r="D7" s="16"/>
      <c r="E7" s="16"/>
      <c r="F7" s="20">
        <v>34636.276437669025</v>
      </c>
      <c r="G7" s="21">
        <v>37.494267139479909</v>
      </c>
      <c r="H7" s="22">
        <v>4.8745271867612292</v>
      </c>
      <c r="I7" s="22">
        <v>20.125472813238776</v>
      </c>
      <c r="J7" s="22">
        <v>57.619739952718682</v>
      </c>
      <c r="K7" s="25">
        <v>721.77182710557986</v>
      </c>
      <c r="L7" s="20">
        <v>76.235280000000003</v>
      </c>
      <c r="M7" s="20">
        <v>9871.317352180431</v>
      </c>
      <c r="N7" s="20">
        <v>871.63791106796134</v>
      </c>
      <c r="O7" s="20">
        <v>607.26179475719584</v>
      </c>
      <c r="P7" s="20">
        <v>1478.8997058251571</v>
      </c>
    </row>
    <row r="8" spans="2:16" x14ac:dyDescent="0.3">
      <c r="B8" s="16" t="s">
        <v>75</v>
      </c>
      <c r="C8" s="17">
        <v>1752786101</v>
      </c>
      <c r="D8" s="23" t="s">
        <v>76</v>
      </c>
      <c r="E8" s="16" t="s">
        <v>77</v>
      </c>
      <c r="F8" s="20">
        <v>680.09500000000003</v>
      </c>
      <c r="G8" s="21">
        <v>22.069444444444443</v>
      </c>
      <c r="H8" s="22">
        <v>0.11666666666666667</v>
      </c>
      <c r="I8" s="22">
        <v>24.883333333333333</v>
      </c>
      <c r="J8" s="22">
        <v>46.952777777777776</v>
      </c>
      <c r="K8" s="25">
        <v>1.0227128650044677</v>
      </c>
      <c r="L8" s="20">
        <v>0</v>
      </c>
      <c r="M8" s="20">
        <v>1.0227128650044677</v>
      </c>
      <c r="N8" s="20">
        <v>7.760007857895209</v>
      </c>
      <c r="O8" s="20">
        <v>9.6902043959173317E-2</v>
      </c>
      <c r="P8" s="20">
        <v>7.8569099018543822</v>
      </c>
    </row>
    <row r="9" spans="2:16" x14ac:dyDescent="0.3">
      <c r="B9" s="16" t="s">
        <v>78</v>
      </c>
      <c r="C9" s="17">
        <v>1312935354</v>
      </c>
      <c r="D9" s="23" t="s">
        <v>22</v>
      </c>
      <c r="E9" s="16" t="s">
        <v>77</v>
      </c>
      <c r="F9" s="20">
        <v>724.21</v>
      </c>
      <c r="G9" s="21">
        <v>28.619444444444444</v>
      </c>
      <c r="H9" s="22">
        <v>5.083333333333333</v>
      </c>
      <c r="I9" s="22">
        <v>19.916666666666668</v>
      </c>
      <c r="J9" s="22">
        <v>48.536111111111111</v>
      </c>
      <c r="K9" s="25">
        <v>0</v>
      </c>
      <c r="L9" s="20">
        <v>0</v>
      </c>
      <c r="M9" s="20">
        <v>94.533262247623256</v>
      </c>
      <c r="N9" s="20">
        <v>1.3538206247768372</v>
      </c>
      <c r="O9" s="20">
        <v>7.9880606599241659</v>
      </c>
      <c r="P9" s="20">
        <v>9.3418812847010031</v>
      </c>
    </row>
    <row r="10" spans="2:16" x14ac:dyDescent="0.3">
      <c r="B10" s="16" t="s">
        <v>79</v>
      </c>
      <c r="C10" s="17">
        <v>1308907748</v>
      </c>
      <c r="D10" s="23" t="s">
        <v>80</v>
      </c>
      <c r="E10" s="16" t="s">
        <v>77</v>
      </c>
      <c r="F10" s="20">
        <v>745.41041666666661</v>
      </c>
      <c r="G10" s="21">
        <v>42.580555555555556</v>
      </c>
      <c r="H10" s="22">
        <v>7.5555555555555554</v>
      </c>
      <c r="I10" s="22">
        <v>17.444444444444443</v>
      </c>
      <c r="J10" s="22">
        <v>60.024999999999999</v>
      </c>
      <c r="K10" s="25">
        <v>0</v>
      </c>
      <c r="L10" s="20">
        <v>0</v>
      </c>
      <c r="M10" s="20">
        <v>392.19390610360682</v>
      </c>
      <c r="N10" s="20">
        <v>1.5513260731844021</v>
      </c>
      <c r="O10" s="20">
        <v>19.799949881102787</v>
      </c>
      <c r="P10" s="20">
        <v>21.351275954287189</v>
      </c>
    </row>
    <row r="11" spans="2:16" x14ac:dyDescent="0.3">
      <c r="B11" s="16" t="s">
        <v>81</v>
      </c>
      <c r="C11" s="17">
        <v>1308952371</v>
      </c>
      <c r="D11" s="23" t="s">
        <v>82</v>
      </c>
      <c r="E11" s="16" t="s">
        <v>77</v>
      </c>
      <c r="F11" s="20">
        <v>746.63999999999987</v>
      </c>
      <c r="G11" s="21">
        <v>45.62777777777778</v>
      </c>
      <c r="H11" s="22">
        <v>3.05</v>
      </c>
      <c r="I11" s="22">
        <v>21.95</v>
      </c>
      <c r="J11" s="22">
        <v>67.577777777777783</v>
      </c>
      <c r="K11" s="25">
        <v>0</v>
      </c>
      <c r="L11" s="20">
        <v>0</v>
      </c>
      <c r="M11" s="20">
        <v>46.375715459795586</v>
      </c>
      <c r="N11" s="20">
        <v>4.3846377576524738</v>
      </c>
      <c r="O11" s="20">
        <v>4.1088883897378885</v>
      </c>
      <c r="P11" s="20">
        <v>8.4935261473903623</v>
      </c>
    </row>
    <row r="12" spans="2:16" x14ac:dyDescent="0.3">
      <c r="B12" s="16" t="s">
        <v>83</v>
      </c>
      <c r="C12" s="17">
        <v>1723398978</v>
      </c>
      <c r="D12" s="23" t="s">
        <v>23</v>
      </c>
      <c r="E12" s="16" t="s">
        <v>77</v>
      </c>
      <c r="F12" s="20">
        <v>746.63982758620671</v>
      </c>
      <c r="G12" s="21">
        <v>31.527777777777779</v>
      </c>
      <c r="H12" s="22">
        <v>2.7583333333333333</v>
      </c>
      <c r="I12" s="22">
        <v>22.241666666666667</v>
      </c>
      <c r="J12" s="22">
        <v>53.769444444444446</v>
      </c>
      <c r="K12" s="25">
        <v>0</v>
      </c>
      <c r="L12" s="20">
        <v>0</v>
      </c>
      <c r="M12" s="20">
        <v>32.493991142274957</v>
      </c>
      <c r="N12" s="20">
        <v>3.8303625755091839</v>
      </c>
      <c r="O12" s="20">
        <v>2.878967615205561</v>
      </c>
      <c r="P12" s="20">
        <v>6.7093301907147449</v>
      </c>
    </row>
    <row r="13" spans="2:16" x14ac:dyDescent="0.3">
      <c r="B13" s="16" t="s">
        <v>84</v>
      </c>
      <c r="C13" s="17">
        <v>1724524820</v>
      </c>
      <c r="D13" s="23" t="s">
        <v>15</v>
      </c>
      <c r="E13" s="16" t="s">
        <v>77</v>
      </c>
      <c r="F13" s="20">
        <v>646.09250000000009</v>
      </c>
      <c r="G13" s="21">
        <v>22.916666666666668</v>
      </c>
      <c r="H13" s="22">
        <v>8</v>
      </c>
      <c r="I13" s="22">
        <v>17</v>
      </c>
      <c r="J13" s="22">
        <v>39.916666666666671</v>
      </c>
      <c r="K13" s="25">
        <v>0</v>
      </c>
      <c r="L13" s="20">
        <v>0</v>
      </c>
      <c r="M13" s="20">
        <v>282.53867347049163</v>
      </c>
      <c r="N13" s="20">
        <v>17.976675831442776</v>
      </c>
      <c r="O13" s="20">
        <v>22.136905066413021</v>
      </c>
      <c r="P13" s="20">
        <v>40.113580897855798</v>
      </c>
    </row>
    <row r="14" spans="2:16" x14ac:dyDescent="0.3">
      <c r="B14" s="16" t="s">
        <v>85</v>
      </c>
      <c r="C14" s="17">
        <v>1713921425</v>
      </c>
      <c r="D14" s="23" t="s">
        <v>24</v>
      </c>
      <c r="E14" s="16" t="s">
        <v>77</v>
      </c>
      <c r="F14" s="20">
        <v>745.41</v>
      </c>
      <c r="G14" s="21">
        <v>40.833333333333336</v>
      </c>
      <c r="H14" s="22">
        <v>7.916666666666667</v>
      </c>
      <c r="I14" s="22">
        <v>17.083333333333332</v>
      </c>
      <c r="J14" s="22">
        <v>57.916666666666671</v>
      </c>
      <c r="K14" s="25">
        <v>0</v>
      </c>
      <c r="L14" s="20">
        <v>0</v>
      </c>
      <c r="M14" s="20">
        <v>399.03661819067059</v>
      </c>
      <c r="N14" s="20">
        <v>1.6063242912306812</v>
      </c>
      <c r="O14" s="20">
        <v>20.501905440085306</v>
      </c>
      <c r="P14" s="20">
        <v>22.108229731315987</v>
      </c>
    </row>
    <row r="15" spans="2:16" x14ac:dyDescent="0.3">
      <c r="B15" s="16" t="s">
        <v>86</v>
      </c>
      <c r="C15" s="17">
        <v>1712052206</v>
      </c>
      <c r="D15" s="23" t="s">
        <v>87</v>
      </c>
      <c r="E15" s="16" t="s">
        <v>88</v>
      </c>
      <c r="F15" s="20">
        <v>871.42166666666674</v>
      </c>
      <c r="G15" s="21">
        <v>48.116666666666667</v>
      </c>
      <c r="H15" s="22">
        <v>7.916666666666667</v>
      </c>
      <c r="I15" s="22">
        <v>17.083333333333332</v>
      </c>
      <c r="J15" s="22">
        <v>65.2</v>
      </c>
      <c r="K15" s="25">
        <v>0</v>
      </c>
      <c r="L15" s="20">
        <v>0</v>
      </c>
      <c r="M15" s="20">
        <v>632.33483396942916</v>
      </c>
      <c r="N15" s="20">
        <v>2.7267049502665373</v>
      </c>
      <c r="O15" s="20">
        <v>34.801594770472718</v>
      </c>
      <c r="P15" s="20">
        <v>37.528299720739255</v>
      </c>
    </row>
    <row r="16" spans="2:16" x14ac:dyDescent="0.3">
      <c r="B16" s="16" t="s">
        <v>89</v>
      </c>
      <c r="C16" s="17">
        <v>400590675</v>
      </c>
      <c r="D16" s="23" t="s">
        <v>25</v>
      </c>
      <c r="E16" s="16" t="s">
        <v>77</v>
      </c>
      <c r="F16" s="20">
        <v>724.21</v>
      </c>
      <c r="G16" s="21">
        <v>60.158333333333331</v>
      </c>
      <c r="H16" s="22">
        <v>7.916666666666667</v>
      </c>
      <c r="I16" s="22">
        <v>17.083333333333332</v>
      </c>
      <c r="J16" s="22">
        <v>77.24166666666666</v>
      </c>
      <c r="K16" s="25">
        <v>228.38915595922913</v>
      </c>
      <c r="L16" s="20">
        <v>66.062268000000003</v>
      </c>
      <c r="M16" s="20">
        <v>1116.1214239592291</v>
      </c>
      <c r="N16" s="20">
        <v>649.02964390781563</v>
      </c>
      <c r="O16" s="20">
        <v>87.44811356720561</v>
      </c>
      <c r="P16" s="20">
        <v>736.47775747502124</v>
      </c>
    </row>
    <row r="17" spans="2:16" x14ac:dyDescent="0.3">
      <c r="B17" s="16" t="s">
        <v>90</v>
      </c>
      <c r="C17" s="17">
        <v>801485541</v>
      </c>
      <c r="D17" s="23" t="s">
        <v>27</v>
      </c>
      <c r="E17" s="16" t="s">
        <v>77</v>
      </c>
      <c r="F17" s="20">
        <v>744.45166666666671</v>
      </c>
      <c r="G17" s="21">
        <v>51.541666666666664</v>
      </c>
      <c r="H17" s="22">
        <v>7.916666666666667</v>
      </c>
      <c r="I17" s="22">
        <v>17.083333333333332</v>
      </c>
      <c r="J17" s="22">
        <v>68.625</v>
      </c>
      <c r="K17" s="25">
        <v>0</v>
      </c>
      <c r="L17" s="20">
        <v>0</v>
      </c>
      <c r="M17" s="20">
        <v>570.43475705534513</v>
      </c>
      <c r="N17" s="20">
        <v>1.9160067494804949</v>
      </c>
      <c r="O17" s="20">
        <v>24.45445755559026</v>
      </c>
      <c r="P17" s="20">
        <v>26.370464305070755</v>
      </c>
    </row>
    <row r="18" spans="2:16" x14ac:dyDescent="0.3">
      <c r="B18" s="16" t="s">
        <v>91</v>
      </c>
      <c r="C18" s="17">
        <v>1701080531</v>
      </c>
      <c r="D18" s="23" t="s">
        <v>92</v>
      </c>
      <c r="E18" s="16" t="s">
        <v>77</v>
      </c>
      <c r="F18" s="20">
        <v>394</v>
      </c>
      <c r="G18" s="21">
        <v>75.277777777777771</v>
      </c>
      <c r="H18" s="22">
        <v>7.75</v>
      </c>
      <c r="I18" s="22">
        <v>17.25</v>
      </c>
      <c r="J18" s="22">
        <v>92.527777777777771</v>
      </c>
      <c r="K18" s="25">
        <v>489.62812338974766</v>
      </c>
      <c r="L18" s="20">
        <v>10.173012</v>
      </c>
      <c r="M18" s="20">
        <v>626.3311353897476</v>
      </c>
      <c r="N18" s="20">
        <v>16.520540128689525</v>
      </c>
      <c r="O18" s="20">
        <v>49.073044457786729</v>
      </c>
      <c r="P18" s="20">
        <v>65.593584586476254</v>
      </c>
    </row>
    <row r="19" spans="2:16" x14ac:dyDescent="0.3">
      <c r="B19" s="16" t="s">
        <v>93</v>
      </c>
      <c r="C19" s="17">
        <v>1719372425</v>
      </c>
      <c r="D19" s="23" t="s">
        <v>94</v>
      </c>
      <c r="E19" s="16" t="s">
        <v>77</v>
      </c>
      <c r="F19" s="20">
        <v>724.21</v>
      </c>
      <c r="G19" s="21">
        <v>30.597222222222221</v>
      </c>
      <c r="H19" s="22">
        <v>4.2555555555555555</v>
      </c>
      <c r="I19" s="22">
        <v>20.744444444444444</v>
      </c>
      <c r="J19" s="22">
        <v>51.341666666666669</v>
      </c>
      <c r="K19" s="25">
        <v>0</v>
      </c>
      <c r="L19" s="20">
        <v>0</v>
      </c>
      <c r="M19" s="20">
        <v>53.191533284503464</v>
      </c>
      <c r="N19" s="20">
        <v>17.764873319538584</v>
      </c>
      <c r="O19" s="20">
        <v>4.603727205773775</v>
      </c>
      <c r="P19" s="20">
        <v>22.36860052531236</v>
      </c>
    </row>
    <row r="20" spans="2:16" x14ac:dyDescent="0.3">
      <c r="B20" s="16" t="s">
        <v>95</v>
      </c>
      <c r="C20" s="17">
        <v>400937512</v>
      </c>
      <c r="D20" s="23" t="s">
        <v>96</v>
      </c>
      <c r="E20" s="16" t="s">
        <v>88</v>
      </c>
      <c r="F20" s="20">
        <v>660.86916666666673</v>
      </c>
      <c r="G20" s="21">
        <v>49.31666666666667</v>
      </c>
      <c r="H20" s="22">
        <v>4.8666666666666663</v>
      </c>
      <c r="I20" s="22">
        <v>20.133333333333333</v>
      </c>
      <c r="J20" s="22">
        <v>69.45</v>
      </c>
      <c r="K20" s="25">
        <v>0</v>
      </c>
      <c r="L20" s="20">
        <v>0</v>
      </c>
      <c r="M20" s="20">
        <v>217.44216706082941</v>
      </c>
      <c r="N20" s="20">
        <v>1.3248746384288062</v>
      </c>
      <c r="O20" s="20">
        <v>15.678989803891202</v>
      </c>
      <c r="P20" s="20">
        <v>17.003864442320008</v>
      </c>
    </row>
    <row r="21" spans="2:16" x14ac:dyDescent="0.3">
      <c r="B21" s="16" t="s">
        <v>97</v>
      </c>
      <c r="C21" s="17">
        <v>1725412124</v>
      </c>
      <c r="D21" s="23" t="s">
        <v>98</v>
      </c>
      <c r="E21" s="16" t="s">
        <v>77</v>
      </c>
      <c r="F21" s="20">
        <v>724.21</v>
      </c>
      <c r="G21" s="21">
        <v>23.333333333333332</v>
      </c>
      <c r="H21" s="22">
        <v>2.1638888888888888</v>
      </c>
      <c r="I21" s="22">
        <v>22.836111111111112</v>
      </c>
      <c r="J21" s="22">
        <v>46.169444444444444</v>
      </c>
      <c r="K21" s="25">
        <v>0</v>
      </c>
      <c r="L21" s="20">
        <v>0</v>
      </c>
      <c r="M21" s="20">
        <v>18.686472168560375</v>
      </c>
      <c r="N21" s="20">
        <v>3.5981047492675589</v>
      </c>
      <c r="O21" s="20">
        <v>1.6939287020799978</v>
      </c>
      <c r="P21" s="20">
        <v>5.2920334513475566</v>
      </c>
    </row>
    <row r="22" spans="2:16" x14ac:dyDescent="0.3">
      <c r="B22" s="16" t="s">
        <v>99</v>
      </c>
      <c r="C22" s="17">
        <v>602234643</v>
      </c>
      <c r="D22" s="23" t="s">
        <v>7</v>
      </c>
      <c r="E22" s="16" t="s">
        <v>88</v>
      </c>
      <c r="F22" s="20">
        <v>1200</v>
      </c>
      <c r="G22" s="21">
        <v>51.375</v>
      </c>
      <c r="H22" s="22">
        <v>2.5833333333333335</v>
      </c>
      <c r="I22" s="22">
        <v>22.416666666666668</v>
      </c>
      <c r="J22" s="22">
        <v>73.791666666666671</v>
      </c>
      <c r="K22" s="25">
        <v>0</v>
      </c>
      <c r="L22" s="20">
        <v>0</v>
      </c>
      <c r="M22" s="20">
        <v>62.499310450561445</v>
      </c>
      <c r="N22" s="20">
        <v>9.1678619063525346</v>
      </c>
      <c r="O22" s="20">
        <v>5.5374389059197435</v>
      </c>
      <c r="P22" s="20">
        <v>14.705300812272277</v>
      </c>
    </row>
    <row r="23" spans="2:16" x14ac:dyDescent="0.3">
      <c r="B23" s="16" t="s">
        <v>100</v>
      </c>
      <c r="C23" s="17">
        <v>1725264806</v>
      </c>
      <c r="D23" s="23" t="s">
        <v>29</v>
      </c>
      <c r="E23" s="16" t="s">
        <v>77</v>
      </c>
      <c r="F23" s="20">
        <v>746.64</v>
      </c>
      <c r="G23" s="21">
        <v>28.952777777777779</v>
      </c>
      <c r="H23" s="22">
        <v>7.916666666666667</v>
      </c>
      <c r="I23" s="22">
        <v>17.083333333333332</v>
      </c>
      <c r="J23" s="22">
        <v>46.036111111111111</v>
      </c>
      <c r="K23" s="25">
        <v>0</v>
      </c>
      <c r="L23" s="20">
        <v>0</v>
      </c>
      <c r="M23" s="20">
        <v>249.380773486886</v>
      </c>
      <c r="N23" s="20">
        <v>6.8064668008855804</v>
      </c>
      <c r="O23" s="20">
        <v>19.53898360269752</v>
      </c>
      <c r="P23" s="20">
        <v>26.345450403583101</v>
      </c>
    </row>
    <row r="24" spans="2:16" x14ac:dyDescent="0.3">
      <c r="B24" s="16" t="s">
        <v>101</v>
      </c>
      <c r="C24" s="17">
        <v>1722705736</v>
      </c>
      <c r="D24" s="23" t="s">
        <v>102</v>
      </c>
      <c r="E24" s="16" t="s">
        <v>88</v>
      </c>
      <c r="F24" s="20">
        <v>729.0350000000002</v>
      </c>
      <c r="G24" s="21">
        <v>31.302777777777777</v>
      </c>
      <c r="H24" s="22">
        <v>5.9222222222222225</v>
      </c>
      <c r="I24" s="22">
        <v>19.077777777777776</v>
      </c>
      <c r="J24" s="22">
        <v>50.380555555555553</v>
      </c>
      <c r="K24" s="25">
        <v>0</v>
      </c>
      <c r="L24" s="20">
        <v>0</v>
      </c>
      <c r="M24" s="20">
        <v>142.99755505911972</v>
      </c>
      <c r="N24" s="20">
        <v>1.0405868066016151</v>
      </c>
      <c r="O24" s="20">
        <v>11.79014841462442</v>
      </c>
      <c r="P24" s="20">
        <v>12.830735221226035</v>
      </c>
    </row>
    <row r="25" spans="2:16" x14ac:dyDescent="0.3">
      <c r="B25" s="16" t="s">
        <v>103</v>
      </c>
      <c r="C25" s="17">
        <v>1723579676</v>
      </c>
      <c r="D25" s="23" t="s">
        <v>104</v>
      </c>
      <c r="E25" s="16" t="s">
        <v>77</v>
      </c>
      <c r="F25" s="20">
        <v>746.64</v>
      </c>
      <c r="G25" s="21">
        <v>25.127777777777776</v>
      </c>
      <c r="H25" s="22">
        <v>1.9750000000000001</v>
      </c>
      <c r="I25" s="22">
        <v>23.024999999999999</v>
      </c>
      <c r="J25" s="22">
        <v>48.152777777777771</v>
      </c>
      <c r="K25" s="25">
        <v>0</v>
      </c>
      <c r="L25" s="20">
        <v>0</v>
      </c>
      <c r="M25" s="20">
        <v>13.790033746073689</v>
      </c>
      <c r="N25" s="20">
        <v>3.3719236593479298</v>
      </c>
      <c r="O25" s="20">
        <v>1.2500665590815798</v>
      </c>
      <c r="P25" s="20">
        <v>4.6219902184295094</v>
      </c>
    </row>
    <row r="26" spans="2:16" x14ac:dyDescent="0.3">
      <c r="B26" s="16" t="s">
        <v>105</v>
      </c>
      <c r="C26" s="17">
        <v>1712247855</v>
      </c>
      <c r="D26" s="23" t="s">
        <v>8</v>
      </c>
      <c r="E26" s="16" t="s">
        <v>77</v>
      </c>
      <c r="F26" s="20">
        <v>1317.1824999999999</v>
      </c>
      <c r="G26" s="21">
        <v>44.319444444444443</v>
      </c>
      <c r="H26" s="22">
        <v>7.916666666666667</v>
      </c>
      <c r="I26" s="22">
        <v>17.083333333333332</v>
      </c>
      <c r="J26" s="22">
        <v>61.402777777777771</v>
      </c>
      <c r="K26" s="25">
        <v>0</v>
      </c>
      <c r="L26" s="20">
        <v>0</v>
      </c>
      <c r="M26" s="20">
        <v>610.80332181517133</v>
      </c>
      <c r="N26" s="20">
        <v>2.7624227181211367</v>
      </c>
      <c r="O26" s="20">
        <v>35.257469280423017</v>
      </c>
      <c r="P26" s="20">
        <v>38.019891998544153</v>
      </c>
    </row>
    <row r="27" spans="2:16" x14ac:dyDescent="0.3">
      <c r="B27" s="16" t="s">
        <v>106</v>
      </c>
      <c r="C27" s="17">
        <v>1306141209</v>
      </c>
      <c r="D27" s="23" t="s">
        <v>107</v>
      </c>
      <c r="E27" s="16" t="s">
        <v>77</v>
      </c>
      <c r="F27" s="20">
        <v>828.30666666666673</v>
      </c>
      <c r="G27" s="21">
        <v>48.43611111111111</v>
      </c>
      <c r="H27" s="22">
        <v>5.6305555555555555</v>
      </c>
      <c r="I27" s="22">
        <v>19.369444444444444</v>
      </c>
      <c r="J27" s="22">
        <v>67.805555555555557</v>
      </c>
      <c r="K27" s="25">
        <v>0</v>
      </c>
      <c r="L27" s="20">
        <v>0</v>
      </c>
      <c r="M27" s="20">
        <v>206.17047665701699</v>
      </c>
      <c r="N27" s="20">
        <v>0.98744276018202726</v>
      </c>
      <c r="O27" s="20">
        <v>16.99875580037105</v>
      </c>
      <c r="P27" s="20">
        <v>17.986198560553078</v>
      </c>
    </row>
    <row r="28" spans="2:16" x14ac:dyDescent="0.3">
      <c r="B28" s="16" t="s">
        <v>108</v>
      </c>
      <c r="C28" s="17">
        <v>1305886929</v>
      </c>
      <c r="D28" s="23" t="s">
        <v>109</v>
      </c>
      <c r="E28" s="16" t="s">
        <v>77</v>
      </c>
      <c r="F28" s="20">
        <v>723.71916666666675</v>
      </c>
      <c r="G28" s="21">
        <v>51.047222222222224</v>
      </c>
      <c r="H28" s="22">
        <v>6.3944444444444448</v>
      </c>
      <c r="I28" s="22">
        <v>18.605555555555554</v>
      </c>
      <c r="J28" s="22">
        <v>69.652777777777771</v>
      </c>
      <c r="K28" s="25">
        <v>0</v>
      </c>
      <c r="L28" s="20">
        <v>0</v>
      </c>
      <c r="M28" s="20">
        <v>355.69277431483459</v>
      </c>
      <c r="N28" s="20">
        <v>1.3369419358184196</v>
      </c>
      <c r="O28" s="20">
        <v>16.215184182151841</v>
      </c>
      <c r="P28" s="20">
        <v>17.552126117970261</v>
      </c>
    </row>
    <row r="29" spans="2:16" x14ac:dyDescent="0.3">
      <c r="B29" s="16" t="s">
        <v>110</v>
      </c>
      <c r="C29" s="17">
        <v>1719625905</v>
      </c>
      <c r="D29" s="23" t="s">
        <v>10</v>
      </c>
      <c r="E29" s="16" t="s">
        <v>88</v>
      </c>
      <c r="F29" s="20">
        <v>666.91916666666668</v>
      </c>
      <c r="G29" s="21">
        <v>33.777777777777779</v>
      </c>
      <c r="H29" s="22">
        <v>7.916666666666667</v>
      </c>
      <c r="I29" s="22">
        <v>17.083333333333332</v>
      </c>
      <c r="J29" s="22">
        <v>50.861111111111114</v>
      </c>
      <c r="K29" s="25">
        <v>0</v>
      </c>
      <c r="L29" s="20">
        <v>0</v>
      </c>
      <c r="M29" s="20">
        <v>345.3885523611371</v>
      </c>
      <c r="N29" s="20">
        <v>1.3027863916513382</v>
      </c>
      <c r="O29" s="20">
        <v>16.627777813035621</v>
      </c>
      <c r="P29" s="20">
        <v>17.930564204686959</v>
      </c>
    </row>
    <row r="30" spans="2:16" x14ac:dyDescent="0.3">
      <c r="B30" s="16" t="s">
        <v>111</v>
      </c>
      <c r="C30" s="17">
        <v>1719561043</v>
      </c>
      <c r="D30" s="23" t="s">
        <v>30</v>
      </c>
      <c r="E30" s="16" t="s">
        <v>77</v>
      </c>
      <c r="F30" s="20">
        <v>724.21</v>
      </c>
      <c r="G30" s="21">
        <v>34.875</v>
      </c>
      <c r="H30" s="22">
        <v>2.5444444444444443</v>
      </c>
      <c r="I30" s="22">
        <v>22.455555555555556</v>
      </c>
      <c r="J30" s="22">
        <v>57.330555555555556</v>
      </c>
      <c r="K30" s="25">
        <v>0</v>
      </c>
      <c r="L30" s="20">
        <v>0</v>
      </c>
      <c r="M30" s="20">
        <v>36.987116546779497</v>
      </c>
      <c r="N30" s="20">
        <v>4.6403193949825257</v>
      </c>
      <c r="O30" s="20">
        <v>3.2770585260446632</v>
      </c>
      <c r="P30" s="20">
        <v>7.9173779210271888</v>
      </c>
    </row>
    <row r="31" spans="2:16" x14ac:dyDescent="0.3">
      <c r="B31" s="16" t="s">
        <v>112</v>
      </c>
      <c r="C31" s="17">
        <v>1723530422</v>
      </c>
      <c r="D31" s="23" t="s">
        <v>113</v>
      </c>
      <c r="E31" s="16" t="s">
        <v>77</v>
      </c>
      <c r="F31" s="20">
        <v>722.33354895104901</v>
      </c>
      <c r="G31" s="21">
        <v>30.861111111111111</v>
      </c>
      <c r="H31" s="22">
        <v>7.916666666666667</v>
      </c>
      <c r="I31" s="22">
        <v>17.083333333333332</v>
      </c>
      <c r="J31" s="22">
        <v>47.944444444444443</v>
      </c>
      <c r="K31" s="25">
        <v>0</v>
      </c>
      <c r="L31" s="20">
        <v>0</v>
      </c>
      <c r="M31" s="20">
        <v>296.51896352411251</v>
      </c>
      <c r="N31" s="20">
        <v>1.2065234341071864</v>
      </c>
      <c r="O31" s="20">
        <v>15.399150403410186</v>
      </c>
      <c r="P31" s="20">
        <v>16.605673837517372</v>
      </c>
    </row>
    <row r="32" spans="2:16" x14ac:dyDescent="0.3">
      <c r="B32" s="16" t="s">
        <v>114</v>
      </c>
      <c r="C32" s="17">
        <v>1307247351</v>
      </c>
      <c r="D32" s="23" t="s">
        <v>115</v>
      </c>
      <c r="E32" s="16" t="s">
        <v>77</v>
      </c>
      <c r="F32" s="20">
        <v>724.21</v>
      </c>
      <c r="G32" s="21">
        <v>43.69166666666667</v>
      </c>
      <c r="H32" s="22">
        <v>2.5833333333333335</v>
      </c>
      <c r="I32" s="22">
        <v>22.416666666666668</v>
      </c>
      <c r="J32" s="22">
        <v>66.108333333333334</v>
      </c>
      <c r="K32" s="25">
        <v>0</v>
      </c>
      <c r="L32" s="20">
        <v>0</v>
      </c>
      <c r="M32" s="20">
        <v>40.790207434439822</v>
      </c>
      <c r="N32" s="20">
        <v>5.172222965976923</v>
      </c>
      <c r="O32" s="20">
        <v>3.6140123786913683</v>
      </c>
      <c r="P32" s="20">
        <v>8.7862353446682917</v>
      </c>
    </row>
    <row r="33" spans="2:18" x14ac:dyDescent="0.3">
      <c r="B33" s="16" t="s">
        <v>116</v>
      </c>
      <c r="C33" s="17">
        <v>1716322761</v>
      </c>
      <c r="D33" s="23" t="s">
        <v>16</v>
      </c>
      <c r="E33" s="16" t="s">
        <v>88</v>
      </c>
      <c r="F33" s="20">
        <v>632.04744047619045</v>
      </c>
      <c r="G33" s="21">
        <v>39.113888888888887</v>
      </c>
      <c r="H33" s="22">
        <v>5.2861111111111114</v>
      </c>
      <c r="I33" s="22">
        <v>19.713888888888889</v>
      </c>
      <c r="J33" s="22">
        <v>58.827777777777776</v>
      </c>
      <c r="K33" s="25">
        <v>0</v>
      </c>
      <c r="L33" s="20">
        <v>0</v>
      </c>
      <c r="M33" s="20">
        <v>212.78121084924396</v>
      </c>
      <c r="N33" s="20">
        <v>13.84571616722268</v>
      </c>
      <c r="O33" s="20">
        <v>17.980012316761115</v>
      </c>
      <c r="P33" s="20">
        <v>31.825728483983795</v>
      </c>
    </row>
    <row r="34" spans="2:18" x14ac:dyDescent="0.3">
      <c r="B34" s="16" t="s">
        <v>117</v>
      </c>
      <c r="C34" s="17">
        <v>201367091</v>
      </c>
      <c r="D34" s="23" t="s">
        <v>32</v>
      </c>
      <c r="E34" s="16" t="s">
        <v>77</v>
      </c>
      <c r="F34" s="20">
        <v>746.64</v>
      </c>
      <c r="G34" s="21">
        <v>46.458333333333336</v>
      </c>
      <c r="H34" s="22">
        <v>7.916666666666667</v>
      </c>
      <c r="I34" s="22">
        <v>17.083333333333332</v>
      </c>
      <c r="J34" s="22">
        <v>63.541666666666671</v>
      </c>
      <c r="K34" s="25">
        <v>0</v>
      </c>
      <c r="L34" s="20">
        <v>0</v>
      </c>
      <c r="M34" s="20">
        <v>474.95625211568677</v>
      </c>
      <c r="N34" s="20">
        <v>1.7808761840104168</v>
      </c>
      <c r="O34" s="20">
        <v>22.729753465353163</v>
      </c>
      <c r="P34" s="20">
        <v>24.51062964936358</v>
      </c>
    </row>
    <row r="35" spans="2:18" x14ac:dyDescent="0.3">
      <c r="B35" s="16" t="s">
        <v>118</v>
      </c>
      <c r="C35" s="17">
        <v>1721873964</v>
      </c>
      <c r="D35" s="23" t="s">
        <v>119</v>
      </c>
      <c r="E35" s="16" t="s">
        <v>77</v>
      </c>
      <c r="F35" s="20">
        <v>724.21</v>
      </c>
      <c r="G35" s="21">
        <v>24.35</v>
      </c>
      <c r="H35" s="22">
        <v>2.0638888888888891</v>
      </c>
      <c r="I35" s="22">
        <v>22.93611111111111</v>
      </c>
      <c r="J35" s="22">
        <v>47.286111111111111</v>
      </c>
      <c r="K35" s="25">
        <v>0</v>
      </c>
      <c r="L35" s="20">
        <v>0</v>
      </c>
      <c r="M35" s="20">
        <v>17.699019342625608</v>
      </c>
      <c r="N35" s="20">
        <v>3.7341380950130874</v>
      </c>
      <c r="O35" s="20">
        <v>1.6044161034090112</v>
      </c>
      <c r="P35" s="20">
        <v>5.3385541984220986</v>
      </c>
    </row>
    <row r="36" spans="2:18" x14ac:dyDescent="0.3">
      <c r="B36" s="16" t="s">
        <v>120</v>
      </c>
      <c r="C36" s="17">
        <v>1719735746</v>
      </c>
      <c r="D36" s="23" t="s">
        <v>34</v>
      </c>
      <c r="E36" s="16" t="s">
        <v>77</v>
      </c>
      <c r="F36" s="20">
        <v>724.21</v>
      </c>
      <c r="G36" s="21">
        <v>34.06388888888889</v>
      </c>
      <c r="H36" s="22">
        <v>1.7805555555555554</v>
      </c>
      <c r="I36" s="22">
        <v>23.219444444444445</v>
      </c>
      <c r="J36" s="22">
        <v>57.283333333333331</v>
      </c>
      <c r="K36" s="25">
        <v>0</v>
      </c>
      <c r="L36" s="20">
        <v>0</v>
      </c>
      <c r="M36" s="20">
        <v>15.955725618542873</v>
      </c>
      <c r="N36" s="20">
        <v>4.4299178909582277</v>
      </c>
      <c r="O36" s="20">
        <v>1.4463865273209113</v>
      </c>
      <c r="P36" s="20">
        <v>5.8763044182791386</v>
      </c>
    </row>
    <row r="37" spans="2:18" x14ac:dyDescent="0.3">
      <c r="B37" s="16" t="s">
        <v>121</v>
      </c>
      <c r="C37" s="17">
        <v>1207179308</v>
      </c>
      <c r="D37" s="23" t="s">
        <v>35</v>
      </c>
      <c r="E37" s="16" t="s">
        <v>77</v>
      </c>
      <c r="F37" s="20">
        <v>724.21</v>
      </c>
      <c r="G37" s="21">
        <v>25.324999999999999</v>
      </c>
      <c r="H37" s="22">
        <v>1.6805555555555556</v>
      </c>
      <c r="I37" s="22">
        <v>23.319444444444443</v>
      </c>
      <c r="J37" s="22">
        <v>48.644444444444446</v>
      </c>
      <c r="K37" s="25">
        <v>0</v>
      </c>
      <c r="L37" s="20">
        <v>0</v>
      </c>
      <c r="M37" s="20">
        <v>13.626745543053804</v>
      </c>
      <c r="N37" s="20">
        <v>4.1079041571918502</v>
      </c>
      <c r="O37" s="20">
        <v>1.2352644834778272</v>
      </c>
      <c r="P37" s="20">
        <v>5.3431686406696777</v>
      </c>
    </row>
    <row r="38" spans="2:18" x14ac:dyDescent="0.3">
      <c r="B38" s="16" t="s">
        <v>122</v>
      </c>
      <c r="C38" s="17">
        <v>1205017070</v>
      </c>
      <c r="D38" s="23" t="s">
        <v>36</v>
      </c>
      <c r="E38" s="16" t="s">
        <v>77</v>
      </c>
      <c r="F38" s="20">
        <v>724.21025362318858</v>
      </c>
      <c r="G38" s="21">
        <v>36.408333333333331</v>
      </c>
      <c r="H38" s="22">
        <v>1.8138888888888889</v>
      </c>
      <c r="I38" s="22">
        <v>23.18611111111111</v>
      </c>
      <c r="J38" s="22">
        <v>59.594444444444441</v>
      </c>
      <c r="K38" s="25">
        <v>0</v>
      </c>
      <c r="L38" s="20">
        <v>0</v>
      </c>
      <c r="M38" s="20">
        <v>14.3458893056499</v>
      </c>
      <c r="N38" s="20">
        <v>4.0898722387417044</v>
      </c>
      <c r="O38" s="20">
        <v>1.3004548655571633</v>
      </c>
      <c r="P38" s="20">
        <v>5.3903271042988674</v>
      </c>
    </row>
    <row r="39" spans="2:18" x14ac:dyDescent="0.3">
      <c r="B39" s="16" t="s">
        <v>123</v>
      </c>
      <c r="C39" s="17">
        <v>1721816179</v>
      </c>
      <c r="D39" s="23" t="s">
        <v>124</v>
      </c>
      <c r="E39" s="16" t="s">
        <v>77</v>
      </c>
      <c r="F39" s="20">
        <v>724.21</v>
      </c>
      <c r="G39" s="21">
        <v>27.75</v>
      </c>
      <c r="H39" s="22">
        <v>4.7861111111111114</v>
      </c>
      <c r="I39" s="22">
        <v>20.213888888888889</v>
      </c>
      <c r="J39" s="22">
        <v>47.963888888888889</v>
      </c>
      <c r="K39" s="25">
        <v>0</v>
      </c>
      <c r="L39" s="20">
        <v>0</v>
      </c>
      <c r="M39" s="20">
        <v>81.667458760476279</v>
      </c>
      <c r="N39" s="20">
        <v>1.8294985842268279</v>
      </c>
      <c r="O39" s="20">
        <v>6.9009002652602458</v>
      </c>
      <c r="P39" s="20">
        <v>8.7303988494870737</v>
      </c>
    </row>
    <row r="40" spans="2:18" x14ac:dyDescent="0.3">
      <c r="B40" s="16" t="s">
        <v>125</v>
      </c>
      <c r="C40" s="17">
        <v>1727635284</v>
      </c>
      <c r="D40" s="23" t="s">
        <v>17</v>
      </c>
      <c r="E40" s="16" t="s">
        <v>77</v>
      </c>
      <c r="F40" s="20">
        <v>478.56249999999994</v>
      </c>
      <c r="G40" s="21">
        <v>24.219444444444445</v>
      </c>
      <c r="H40" s="22">
        <v>7.916666666666667</v>
      </c>
      <c r="I40" s="22">
        <v>17.083333333333332</v>
      </c>
      <c r="J40" s="22">
        <v>41.302777777777777</v>
      </c>
      <c r="K40" s="25">
        <v>0</v>
      </c>
      <c r="L40" s="20">
        <v>0</v>
      </c>
      <c r="M40" s="20">
        <v>72.993235742557587</v>
      </c>
      <c r="N40" s="20">
        <v>0</v>
      </c>
      <c r="O40" s="20">
        <v>0</v>
      </c>
      <c r="P40" s="20">
        <v>0</v>
      </c>
    </row>
    <row r="41" spans="2:18" x14ac:dyDescent="0.3">
      <c r="B41" s="16" t="s">
        <v>126</v>
      </c>
      <c r="C41" s="17">
        <v>1715743876</v>
      </c>
      <c r="D41" s="23" t="s">
        <v>11</v>
      </c>
      <c r="E41" s="16" t="s">
        <v>77</v>
      </c>
      <c r="F41" s="20">
        <v>627.08416666666676</v>
      </c>
      <c r="G41" s="21">
        <v>41.31388888888889</v>
      </c>
      <c r="H41" s="22">
        <v>7.916666666666667</v>
      </c>
      <c r="I41" s="22">
        <v>17.083333333333332</v>
      </c>
      <c r="J41" s="22">
        <v>58.397222222222226</v>
      </c>
      <c r="K41" s="25">
        <v>0</v>
      </c>
      <c r="L41" s="20">
        <v>0</v>
      </c>
      <c r="M41" s="20">
        <v>139.41369919549311</v>
      </c>
      <c r="N41" s="20">
        <v>0</v>
      </c>
      <c r="O41" s="20">
        <v>0</v>
      </c>
      <c r="P41" s="20">
        <v>0</v>
      </c>
    </row>
    <row r="42" spans="2:18" x14ac:dyDescent="0.3">
      <c r="B42" s="16" t="s">
        <v>127</v>
      </c>
      <c r="C42" s="17">
        <v>1708040769</v>
      </c>
      <c r="D42" s="23" t="s">
        <v>12</v>
      </c>
      <c r="E42" s="16" t="s">
        <v>77</v>
      </c>
      <c r="F42" s="20">
        <v>594.16750000000013</v>
      </c>
      <c r="G42" s="21">
        <v>53.166666666666664</v>
      </c>
      <c r="H42" s="22">
        <v>6.4972222222222218</v>
      </c>
      <c r="I42" s="22">
        <v>18.50277777777778</v>
      </c>
      <c r="J42" s="22">
        <v>71.669444444444451</v>
      </c>
      <c r="K42" s="25">
        <v>0</v>
      </c>
      <c r="L42" s="20">
        <v>0</v>
      </c>
      <c r="M42" s="20">
        <v>104.56805616837832</v>
      </c>
      <c r="N42" s="20">
        <v>0</v>
      </c>
      <c r="O42" s="20">
        <v>0</v>
      </c>
      <c r="P42" s="20">
        <v>0</v>
      </c>
    </row>
    <row r="43" spans="2:18" x14ac:dyDescent="0.3">
      <c r="B43" s="16" t="s">
        <v>128</v>
      </c>
      <c r="C43" s="17">
        <v>1717173692</v>
      </c>
      <c r="D43" s="23" t="s">
        <v>129</v>
      </c>
      <c r="E43" s="16" t="s">
        <v>77</v>
      </c>
      <c r="F43" s="20">
        <v>583.01828369905968</v>
      </c>
      <c r="G43" s="21">
        <v>33.62777777777778</v>
      </c>
      <c r="H43" s="22">
        <v>0.9</v>
      </c>
      <c r="I43" s="22">
        <v>24.1</v>
      </c>
      <c r="J43" s="22">
        <v>57.727777777777781</v>
      </c>
      <c r="K43" s="25">
        <v>0.2735252509193018</v>
      </c>
      <c r="L43" s="20">
        <v>0</v>
      </c>
      <c r="M43" s="20">
        <v>0.2735252509193018</v>
      </c>
      <c r="N43" s="20">
        <v>0.42939618142915909</v>
      </c>
      <c r="O43" s="20">
        <v>2.5355790760219279E-2</v>
      </c>
      <c r="P43" s="20">
        <v>0.45475197218937835</v>
      </c>
    </row>
    <row r="44" spans="2:18" x14ac:dyDescent="0.3">
      <c r="B44" s="16" t="s">
        <v>130</v>
      </c>
      <c r="C44" s="17">
        <v>918083718</v>
      </c>
      <c r="D44" s="23" t="s">
        <v>131</v>
      </c>
      <c r="E44" s="16" t="s">
        <v>77</v>
      </c>
      <c r="F44" s="20">
        <v>608.68833333333316</v>
      </c>
      <c r="G44" s="21">
        <v>41.713888888888889</v>
      </c>
      <c r="H44" s="22">
        <v>5.8527777777777779</v>
      </c>
      <c r="I44" s="22">
        <v>19.147222222222222</v>
      </c>
      <c r="J44" s="22">
        <v>60.861111111111114</v>
      </c>
      <c r="K44" s="25">
        <v>0</v>
      </c>
      <c r="L44" s="20">
        <v>0</v>
      </c>
      <c r="M44" s="20">
        <v>52.627247603480058</v>
      </c>
      <c r="N44" s="20">
        <v>0</v>
      </c>
      <c r="O44" s="20">
        <v>0</v>
      </c>
      <c r="P44" s="20">
        <v>0</v>
      </c>
    </row>
    <row r="45" spans="2:18" x14ac:dyDescent="0.3">
      <c r="B45" s="16" t="s">
        <v>132</v>
      </c>
      <c r="C45" s="17">
        <v>1715086631</v>
      </c>
      <c r="D45" s="23" t="s">
        <v>133</v>
      </c>
      <c r="E45" s="16" t="s">
        <v>77</v>
      </c>
      <c r="F45" s="20">
        <v>512.12</v>
      </c>
      <c r="G45" s="21">
        <v>36.6</v>
      </c>
      <c r="H45" s="22">
        <v>2.1666666666666665</v>
      </c>
      <c r="I45" s="22">
        <v>22.833333333333332</v>
      </c>
      <c r="J45" s="22">
        <v>59.433333333333337</v>
      </c>
      <c r="K45" s="25">
        <v>0</v>
      </c>
      <c r="L45" s="20">
        <v>0</v>
      </c>
      <c r="M45" s="20">
        <v>4.7810942029739207</v>
      </c>
      <c r="N45" s="20">
        <v>0</v>
      </c>
      <c r="O45" s="20">
        <v>0</v>
      </c>
      <c r="P45" s="20">
        <v>0</v>
      </c>
    </row>
    <row r="46" spans="2:18" x14ac:dyDescent="0.3">
      <c r="B46" s="16" t="s">
        <v>134</v>
      </c>
      <c r="C46" s="17">
        <v>1720988391</v>
      </c>
      <c r="D46" s="23" t="s">
        <v>135</v>
      </c>
      <c r="E46" s="16" t="s">
        <v>77</v>
      </c>
      <c r="F46" s="20">
        <v>724.21</v>
      </c>
      <c r="G46" s="21">
        <v>32.227777777777774</v>
      </c>
      <c r="H46" s="22">
        <v>2.5833333333333335</v>
      </c>
      <c r="I46" s="22">
        <v>22.416666666666668</v>
      </c>
      <c r="J46" s="22">
        <v>54.644444444444446</v>
      </c>
      <c r="K46" s="25">
        <v>0</v>
      </c>
      <c r="L46" s="20">
        <v>0</v>
      </c>
      <c r="M46" s="20">
        <v>34.617420582279422</v>
      </c>
      <c r="N46" s="20">
        <v>4.2494882607646023</v>
      </c>
      <c r="O46" s="20">
        <v>3.0671034635899566</v>
      </c>
      <c r="P46" s="20">
        <v>7.3165917243545593</v>
      </c>
    </row>
    <row r="47" spans="2:18" x14ac:dyDescent="0.3">
      <c r="B47" s="16" t="s">
        <v>136</v>
      </c>
      <c r="C47" s="17">
        <v>1724435787</v>
      </c>
      <c r="D47" s="23" t="s">
        <v>137</v>
      </c>
      <c r="E47" s="16" t="s">
        <v>88</v>
      </c>
      <c r="F47" s="20">
        <v>680.09500000000003</v>
      </c>
      <c r="G47" s="21">
        <v>23.863888888888887</v>
      </c>
      <c r="H47" s="22">
        <v>0.11666666666666667</v>
      </c>
      <c r="I47" s="22">
        <v>24.883333333333333</v>
      </c>
      <c r="J47" s="22">
        <v>48.74722222222222</v>
      </c>
      <c r="K47" s="25">
        <v>1.2388003685508571</v>
      </c>
      <c r="L47" s="20">
        <v>0</v>
      </c>
      <c r="M47" s="20">
        <v>1.2388003685508571</v>
      </c>
      <c r="N47" s="20">
        <v>9.3716718408660942</v>
      </c>
      <c r="O47" s="20">
        <v>0.11737633492019371</v>
      </c>
      <c r="P47" s="20">
        <v>9.4890481757862872</v>
      </c>
    </row>
    <row r="48" spans="2:18" x14ac:dyDescent="0.3">
      <c r="B48" s="16" t="s">
        <v>138</v>
      </c>
      <c r="C48" s="17">
        <v>1715846232</v>
      </c>
      <c r="D48" t="s">
        <v>139</v>
      </c>
      <c r="E48" s="16" t="s">
        <v>77</v>
      </c>
      <c r="F48" s="20">
        <v>1766.9799999999998</v>
      </c>
      <c r="G48" s="21">
        <v>29.619444444444444</v>
      </c>
      <c r="H48" s="22">
        <v>6.3666666666666663</v>
      </c>
      <c r="I48" s="22">
        <v>18.633333333333333</v>
      </c>
      <c r="J48" s="22">
        <v>48.25277777777778</v>
      </c>
      <c r="K48" s="25">
        <v>0</v>
      </c>
      <c r="L48" s="20">
        <v>0</v>
      </c>
      <c r="M48" s="20">
        <v>162.63922796696923</v>
      </c>
      <c r="N48" s="20">
        <v>2.1615698380993429</v>
      </c>
      <c r="O48" s="20">
        <v>13.409604345876613</v>
      </c>
      <c r="P48" s="20">
        <v>15.571174183975955</v>
      </c>
      <c r="R48" t="str">
        <f>+TRIM(D48)</f>
        <v>BAEZ GONZALEZ ANIBAL ESTEBAN</v>
      </c>
    </row>
    <row r="49" spans="2:16" x14ac:dyDescent="0.3">
      <c r="B49" s="16" t="s">
        <v>140</v>
      </c>
      <c r="C49" s="17">
        <v>1002829743</v>
      </c>
      <c r="D49" s="23" t="s">
        <v>20</v>
      </c>
      <c r="E49" s="16" t="s">
        <v>77</v>
      </c>
      <c r="F49" s="20">
        <v>724.21</v>
      </c>
      <c r="G49" s="21">
        <v>37.722222222222221</v>
      </c>
      <c r="H49" s="22">
        <v>7.916666666666667</v>
      </c>
      <c r="I49" s="22">
        <v>17.083333333333332</v>
      </c>
      <c r="J49" s="22">
        <v>54.805555555555557</v>
      </c>
      <c r="K49" s="25">
        <v>0</v>
      </c>
      <c r="L49" s="20">
        <v>0</v>
      </c>
      <c r="M49" s="20">
        <v>386.7492732663282</v>
      </c>
      <c r="N49" s="20">
        <v>1.3531803698246243</v>
      </c>
      <c r="O49" s="20">
        <v>17.270968344921844</v>
      </c>
      <c r="P49" s="20">
        <v>18.624148714746468</v>
      </c>
    </row>
    <row r="50" spans="2:16" x14ac:dyDescent="0.3">
      <c r="B50" s="16" t="s">
        <v>141</v>
      </c>
      <c r="C50" s="17">
        <v>1724752991</v>
      </c>
      <c r="D50" s="23" t="s">
        <v>13</v>
      </c>
      <c r="E50" s="16" t="s">
        <v>88</v>
      </c>
      <c r="F50" s="20">
        <v>641.87166666666667</v>
      </c>
      <c r="G50" s="21">
        <v>28.816666666666666</v>
      </c>
      <c r="H50" s="22">
        <v>1.4166666666666667</v>
      </c>
      <c r="I50" s="22">
        <v>23.583333333333332</v>
      </c>
      <c r="J50" s="22">
        <v>52.4</v>
      </c>
      <c r="K50" s="25">
        <v>0</v>
      </c>
      <c r="L50" s="20">
        <v>0</v>
      </c>
      <c r="M50" s="20">
        <v>11.360371868545633</v>
      </c>
      <c r="N50" s="20">
        <v>22.506079658509034</v>
      </c>
      <c r="O50" s="20">
        <v>1.0531064722141801</v>
      </c>
      <c r="P50" s="20">
        <v>23.559186130723212</v>
      </c>
    </row>
    <row r="51" spans="2:16" x14ac:dyDescent="0.3">
      <c r="B51" s="16" t="s">
        <v>142</v>
      </c>
      <c r="C51" s="17">
        <v>1718606534</v>
      </c>
      <c r="D51" s="23" t="s">
        <v>143</v>
      </c>
      <c r="E51" s="16" t="s">
        <v>77</v>
      </c>
      <c r="F51" s="20">
        <v>680.09500000000003</v>
      </c>
      <c r="G51" s="21">
        <v>27.922222222222221</v>
      </c>
      <c r="H51" s="22">
        <v>0.11666666666666667</v>
      </c>
      <c r="I51" s="22">
        <v>24.883333333333333</v>
      </c>
      <c r="J51" s="22">
        <v>52.805555555555557</v>
      </c>
      <c r="K51" s="25">
        <v>1.2195092721284375</v>
      </c>
      <c r="L51" s="20">
        <v>0</v>
      </c>
      <c r="M51" s="20">
        <v>1.2195092721284375</v>
      </c>
      <c r="N51" s="20">
        <v>9.2241412176712565</v>
      </c>
      <c r="O51" s="20">
        <v>0.11554850353416946</v>
      </c>
      <c r="P51" s="20">
        <v>9.339689721205426</v>
      </c>
    </row>
    <row r="52" spans="2:16" x14ac:dyDescent="0.3">
      <c r="B52" s="16" t="s">
        <v>144</v>
      </c>
      <c r="C52" s="17">
        <v>1727406561</v>
      </c>
      <c r="D52" s="23" t="s">
        <v>14</v>
      </c>
      <c r="E52" s="16" t="s">
        <v>77</v>
      </c>
      <c r="F52" s="20">
        <v>634.74083333333328</v>
      </c>
      <c r="G52" s="21">
        <v>22.93611111111111</v>
      </c>
      <c r="H52" s="22">
        <v>1.6083333333333334</v>
      </c>
      <c r="I52" s="22">
        <v>23.391666666666666</v>
      </c>
      <c r="J52" s="22">
        <v>46.327777777777776</v>
      </c>
      <c r="K52" s="25">
        <v>0</v>
      </c>
      <c r="L52" s="20">
        <v>0</v>
      </c>
      <c r="M52" s="20">
        <v>20.266781331726619</v>
      </c>
      <c r="N52" s="20">
        <v>8.795538546095921</v>
      </c>
      <c r="O52" s="20">
        <v>1.8371837277210179</v>
      </c>
      <c r="P52" s="20">
        <v>10.632722273816938</v>
      </c>
    </row>
    <row r="53" spans="2:16" x14ac:dyDescent="0.3">
      <c r="B53" s="16" t="s">
        <v>145</v>
      </c>
      <c r="C53" s="17">
        <v>400896528</v>
      </c>
      <c r="D53" s="23" t="s">
        <v>21</v>
      </c>
      <c r="E53" s="16" t="s">
        <v>77</v>
      </c>
      <c r="F53" s="20">
        <v>745.41</v>
      </c>
      <c r="G53" s="21">
        <v>50.091666666666669</v>
      </c>
      <c r="H53" s="22">
        <v>7.916666666666667</v>
      </c>
      <c r="I53" s="22">
        <v>17.083333333333332</v>
      </c>
      <c r="J53" s="22">
        <v>67.174999999999997</v>
      </c>
      <c r="K53" s="25">
        <v>0</v>
      </c>
      <c r="L53" s="20">
        <v>0</v>
      </c>
      <c r="M53" s="20">
        <v>537.13011517032714</v>
      </c>
      <c r="N53" s="20">
        <v>1.893313607637694</v>
      </c>
      <c r="O53" s="20">
        <v>24.164819497609372</v>
      </c>
      <c r="P53" s="20">
        <v>26.058133105247066</v>
      </c>
    </row>
    <row r="54" spans="2:16" x14ac:dyDescent="0.3">
      <c r="B54" s="16" t="s">
        <v>146</v>
      </c>
      <c r="C54" s="17">
        <v>1711717627</v>
      </c>
      <c r="D54" s="23" t="s">
        <v>18</v>
      </c>
      <c r="E54" s="16" t="s">
        <v>77</v>
      </c>
      <c r="F54" s="20">
        <v>628.21916666666664</v>
      </c>
      <c r="G54" s="21">
        <v>48.636111111111113</v>
      </c>
      <c r="H54" s="22">
        <v>7.916666666666667</v>
      </c>
      <c r="I54" s="22">
        <v>17.083333333333332</v>
      </c>
      <c r="J54" s="22">
        <v>65.719444444444449</v>
      </c>
      <c r="K54" s="25">
        <v>0</v>
      </c>
      <c r="L54" s="20">
        <v>0</v>
      </c>
      <c r="M54" s="20">
        <v>666.6504048912517</v>
      </c>
      <c r="N54" s="20">
        <v>8.6962060004931772</v>
      </c>
      <c r="O54" s="20">
        <v>52.23205922322957</v>
      </c>
      <c r="P54" s="20">
        <v>60.928265223722747</v>
      </c>
    </row>
    <row r="55" spans="2:16" x14ac:dyDescent="0.3">
      <c r="B55" s="16"/>
      <c r="C55" s="16"/>
      <c r="D55" s="16"/>
      <c r="E55" s="16"/>
      <c r="F55" s="20"/>
      <c r="G55" s="21"/>
      <c r="H55" s="22"/>
      <c r="I55" s="22"/>
      <c r="J55" s="22"/>
      <c r="K55" s="20"/>
      <c r="L55" s="20"/>
      <c r="M55" s="20"/>
      <c r="N55" s="20"/>
      <c r="O55" s="20"/>
      <c r="P55" s="20"/>
    </row>
    <row r="56" spans="2:16" x14ac:dyDescent="0.3">
      <c r="B56" s="24"/>
      <c r="C56" s="24"/>
      <c r="D56" s="24"/>
      <c r="E56" s="24"/>
      <c r="F56" s="20">
        <v>34636.276437669025</v>
      </c>
      <c r="G56" s="21">
        <v>37.494267139479909</v>
      </c>
      <c r="H56" s="22">
        <v>4.8745271867612292</v>
      </c>
      <c r="I56" s="22">
        <v>20.125472813238776</v>
      </c>
      <c r="J56" s="22">
        <v>57.619739952718682</v>
      </c>
      <c r="K56" s="20">
        <v>721.77182710557986</v>
      </c>
      <c r="L56" s="20">
        <v>76.235280000000003</v>
      </c>
      <c r="M56" s="20">
        <v>9871.317352180431</v>
      </c>
      <c r="N56" s="20">
        <v>871.63791106796134</v>
      </c>
      <c r="O56" s="20">
        <v>607.26179475719584</v>
      </c>
      <c r="P56" s="20">
        <v>1478.8997058251571</v>
      </c>
    </row>
  </sheetData>
  <mergeCells count="2">
    <mergeCell ref="K5:L5"/>
    <mergeCell ref="N5:O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54"/>
  <sheetViews>
    <sheetView workbookViewId="0">
      <selection activeCell="C25" sqref="C25"/>
    </sheetView>
  </sheetViews>
  <sheetFormatPr baseColWidth="10" defaultRowHeight="14.4" x14ac:dyDescent="0.3"/>
  <sheetData>
    <row r="2" spans="2:16" x14ac:dyDescent="0.3">
      <c r="B2" s="31"/>
      <c r="C2" s="32"/>
      <c r="D2" s="31"/>
      <c r="E2" s="31"/>
      <c r="F2" s="31"/>
      <c r="G2" s="33"/>
      <c r="H2" s="34"/>
      <c r="I2" s="34"/>
      <c r="J2" s="34"/>
      <c r="K2" s="31"/>
      <c r="L2" s="31"/>
      <c r="M2" s="31"/>
      <c r="N2" s="31"/>
      <c r="O2" s="31"/>
      <c r="P2" s="31"/>
    </row>
    <row r="3" spans="2:16" ht="15.6" x14ac:dyDescent="0.3">
      <c r="B3" s="1"/>
      <c r="C3" s="2"/>
      <c r="D3" s="1"/>
      <c r="E3" s="1"/>
      <c r="F3" s="1"/>
      <c r="G3" s="3"/>
      <c r="H3" s="4"/>
      <c r="I3" s="4"/>
      <c r="J3" s="5" t="s">
        <v>41</v>
      </c>
      <c r="K3" s="6"/>
      <c r="L3" s="217" t="s">
        <v>155</v>
      </c>
      <c r="M3" s="7" t="s">
        <v>156</v>
      </c>
      <c r="N3" s="5" t="s">
        <v>43</v>
      </c>
      <c r="O3" s="8"/>
      <c r="P3" s="6"/>
    </row>
    <row r="4" spans="2:16" ht="15.6" x14ac:dyDescent="0.3">
      <c r="B4" s="9" t="s">
        <v>44</v>
      </c>
      <c r="C4" s="10" t="s">
        <v>45</v>
      </c>
      <c r="D4" s="11" t="s">
        <v>46</v>
      </c>
      <c r="E4" s="9" t="s">
        <v>47</v>
      </c>
      <c r="F4" s="11" t="s">
        <v>48</v>
      </c>
      <c r="G4" s="12" t="s">
        <v>49</v>
      </c>
      <c r="H4" s="13" t="s">
        <v>50</v>
      </c>
      <c r="I4" s="13" t="s">
        <v>51</v>
      </c>
      <c r="J4" s="7" t="s">
        <v>53</v>
      </c>
      <c r="K4" s="7" t="s">
        <v>54</v>
      </c>
      <c r="L4" s="217"/>
      <c r="M4" s="7" t="s">
        <v>55</v>
      </c>
      <c r="N4" s="7" t="s">
        <v>53</v>
      </c>
      <c r="O4" s="7" t="s">
        <v>54</v>
      </c>
      <c r="P4" s="7" t="s">
        <v>56</v>
      </c>
    </row>
    <row r="5" spans="2:16" ht="21" x14ac:dyDescent="0.35">
      <c r="B5" s="14"/>
      <c r="C5" s="2"/>
      <c r="D5" s="1"/>
      <c r="E5" s="1"/>
      <c r="F5" s="15" t="s">
        <v>57</v>
      </c>
      <c r="G5" s="3"/>
      <c r="H5" s="4"/>
      <c r="I5" s="4"/>
      <c r="J5" s="216" t="s">
        <v>58</v>
      </c>
      <c r="K5" s="216"/>
      <c r="L5" s="217"/>
      <c r="M5" s="7" t="s">
        <v>59</v>
      </c>
      <c r="N5" s="216" t="s">
        <v>60</v>
      </c>
      <c r="O5" s="216"/>
      <c r="P5" s="15" t="s">
        <v>61</v>
      </c>
    </row>
    <row r="6" spans="2:16" x14ac:dyDescent="0.3">
      <c r="B6" s="16" t="s">
        <v>44</v>
      </c>
      <c r="C6" s="17" t="s">
        <v>45</v>
      </c>
      <c r="D6" s="27" t="s">
        <v>62</v>
      </c>
      <c r="E6" s="27" t="s">
        <v>157</v>
      </c>
      <c r="F6" s="16" t="s">
        <v>158</v>
      </c>
      <c r="G6" s="18" t="s">
        <v>65</v>
      </c>
      <c r="H6" s="27" t="s">
        <v>159</v>
      </c>
      <c r="I6" s="27" t="s">
        <v>160</v>
      </c>
      <c r="J6" s="27" t="s">
        <v>161</v>
      </c>
      <c r="K6" s="27" t="s">
        <v>162</v>
      </c>
      <c r="L6" s="27" t="s">
        <v>163</v>
      </c>
      <c r="M6" s="27" t="s">
        <v>164</v>
      </c>
      <c r="N6" s="27" t="s">
        <v>165</v>
      </c>
      <c r="O6" s="27" t="s">
        <v>166</v>
      </c>
      <c r="P6" s="27" t="s">
        <v>167</v>
      </c>
    </row>
    <row r="7" spans="2:16" x14ac:dyDescent="0.3">
      <c r="B7" s="27"/>
      <c r="C7" s="27"/>
      <c r="D7" s="27"/>
      <c r="E7" s="27"/>
      <c r="F7" s="20">
        <v>34636.276437669025</v>
      </c>
      <c r="G7" s="21">
        <v>37.494267139479909</v>
      </c>
      <c r="H7" s="20">
        <v>4.8745271867612292</v>
      </c>
      <c r="I7" s="20">
        <v>17.296985815602842</v>
      </c>
      <c r="J7" s="20">
        <v>4763.910273574289</v>
      </c>
      <c r="K7" s="20">
        <v>912.46143770573838</v>
      </c>
      <c r="L7" s="20">
        <v>37429.672467625154</v>
      </c>
      <c r="M7" s="20">
        <v>24418.630075109257</v>
      </c>
      <c r="N7" s="20">
        <v>3613.3836603056379</v>
      </c>
      <c r="O7" s="20">
        <v>2463.578602206198</v>
      </c>
      <c r="P7" s="20">
        <v>6076.9622625118354</v>
      </c>
    </row>
    <row r="8" spans="2:16" x14ac:dyDescent="0.3">
      <c r="B8" s="27" t="s">
        <v>75</v>
      </c>
      <c r="C8" s="35">
        <v>1752786101</v>
      </c>
      <c r="D8" s="27" t="s">
        <v>76</v>
      </c>
      <c r="E8" s="16" t="s">
        <v>77</v>
      </c>
      <c r="F8" s="20">
        <v>680.09500000000003</v>
      </c>
      <c r="G8" s="21">
        <v>22.069444444444443</v>
      </c>
      <c r="H8" s="20">
        <v>0.11666666666666667</v>
      </c>
      <c r="I8" s="20">
        <v>24.883333333333333</v>
      </c>
      <c r="J8" s="20">
        <v>0</v>
      </c>
      <c r="K8" s="20">
        <v>0</v>
      </c>
      <c r="L8" s="20">
        <v>0</v>
      </c>
      <c r="M8" s="20">
        <v>0</v>
      </c>
      <c r="N8" s="20">
        <v>35.090903137421726</v>
      </c>
      <c r="O8" s="20">
        <v>3.6728672436019982</v>
      </c>
      <c r="P8" s="20">
        <v>38.763770381023726</v>
      </c>
    </row>
    <row r="9" spans="2:16" x14ac:dyDescent="0.3">
      <c r="B9" s="27" t="s">
        <v>78</v>
      </c>
      <c r="C9" s="35">
        <v>1312935354</v>
      </c>
      <c r="D9" s="27" t="s">
        <v>22</v>
      </c>
      <c r="E9" s="16" t="s">
        <v>77</v>
      </c>
      <c r="F9" s="20">
        <v>724.21</v>
      </c>
      <c r="G9" s="21">
        <v>28.619444444444444</v>
      </c>
      <c r="H9" s="20">
        <v>5.083333333333333</v>
      </c>
      <c r="I9" s="20">
        <v>19.916666666666668</v>
      </c>
      <c r="J9" s="20">
        <v>0</v>
      </c>
      <c r="K9" s="20">
        <v>0</v>
      </c>
      <c r="L9" s="20">
        <v>905.26250000000005</v>
      </c>
      <c r="M9" s="20">
        <v>378.63972636438774</v>
      </c>
      <c r="N9" s="20">
        <v>63.319810000779242</v>
      </c>
      <c r="O9" s="20">
        <v>40.792551417647857</v>
      </c>
      <c r="P9" s="20">
        <v>104.1123614184271</v>
      </c>
    </row>
    <row r="10" spans="2:16" x14ac:dyDescent="0.3">
      <c r="B10" s="27" t="s">
        <v>79</v>
      </c>
      <c r="C10" s="35">
        <v>1308907748</v>
      </c>
      <c r="D10" s="27" t="s">
        <v>80</v>
      </c>
      <c r="E10" s="16" t="s">
        <v>77</v>
      </c>
      <c r="F10" s="20">
        <v>745.41041666666661</v>
      </c>
      <c r="G10" s="21">
        <v>42.580555555555556</v>
      </c>
      <c r="H10" s="20">
        <v>7.5555555555555554</v>
      </c>
      <c r="I10" s="20">
        <v>17.419444444444444</v>
      </c>
      <c r="J10" s="20">
        <v>184.06323361698315</v>
      </c>
      <c r="K10" s="20">
        <v>49.835940000000001</v>
      </c>
      <c r="L10" s="20">
        <v>1304.4682291666666</v>
      </c>
      <c r="M10" s="20">
        <v>853.74917361698317</v>
      </c>
      <c r="N10" s="20">
        <v>65.946590934818516</v>
      </c>
      <c r="O10" s="20">
        <v>78.183869313333332</v>
      </c>
      <c r="P10" s="20">
        <v>144.13046024815185</v>
      </c>
    </row>
    <row r="11" spans="2:16" x14ac:dyDescent="0.3">
      <c r="B11" s="27" t="s">
        <v>81</v>
      </c>
      <c r="C11" s="35">
        <v>1308952371</v>
      </c>
      <c r="D11" s="27" t="s">
        <v>82</v>
      </c>
      <c r="E11" s="16" t="s">
        <v>77</v>
      </c>
      <c r="F11" s="20">
        <v>746.63999999999987</v>
      </c>
      <c r="G11" s="21">
        <v>45.62777777777778</v>
      </c>
      <c r="H11" s="20">
        <v>3.05</v>
      </c>
      <c r="I11" s="20">
        <v>14.37222222222222</v>
      </c>
      <c r="J11" s="20">
        <v>0</v>
      </c>
      <c r="K11" s="20">
        <v>0</v>
      </c>
      <c r="L11" s="20">
        <v>559.9799999999999</v>
      </c>
      <c r="M11" s="20">
        <v>342.78432288584986</v>
      </c>
      <c r="N11" s="20">
        <v>57.822768167044387</v>
      </c>
      <c r="O11" s="20">
        <v>38.944248702311199</v>
      </c>
      <c r="P11" s="20">
        <v>96.767016869355587</v>
      </c>
    </row>
    <row r="12" spans="2:16" x14ac:dyDescent="0.3">
      <c r="B12" s="27" t="s">
        <v>83</v>
      </c>
      <c r="C12" s="35">
        <v>1723398978</v>
      </c>
      <c r="D12" s="27" t="s">
        <v>23</v>
      </c>
      <c r="E12" s="16" t="s">
        <v>77</v>
      </c>
      <c r="F12" s="20">
        <v>746.63982758620671</v>
      </c>
      <c r="G12" s="21">
        <v>31.527777777777779</v>
      </c>
      <c r="H12" s="20">
        <v>2.7583333333333333</v>
      </c>
      <c r="I12" s="20">
        <v>22.241666666666667</v>
      </c>
      <c r="J12" s="20">
        <v>0</v>
      </c>
      <c r="K12" s="20">
        <v>0</v>
      </c>
      <c r="L12" s="20">
        <v>373.31991379310335</v>
      </c>
      <c r="M12" s="20">
        <v>215.16488930437561</v>
      </c>
      <c r="N12" s="20">
        <v>50.587765918762798</v>
      </c>
      <c r="O12" s="20">
        <v>25.834633808174306</v>
      </c>
      <c r="P12" s="20">
        <v>76.422399726937101</v>
      </c>
    </row>
    <row r="13" spans="2:16" x14ac:dyDescent="0.3">
      <c r="B13" s="27" t="s">
        <v>84</v>
      </c>
      <c r="C13" s="35">
        <v>1724524820</v>
      </c>
      <c r="D13" s="27" t="s">
        <v>15</v>
      </c>
      <c r="E13" s="16" t="s">
        <v>77</v>
      </c>
      <c r="F13" s="20">
        <v>646.09250000000009</v>
      </c>
      <c r="G13" s="21">
        <v>22.916666666666668</v>
      </c>
      <c r="H13" s="20">
        <v>8</v>
      </c>
      <c r="I13" s="20">
        <v>17</v>
      </c>
      <c r="J13" s="20">
        <v>0.69904995694137462</v>
      </c>
      <c r="K13" s="20">
        <v>8.6946512057384862</v>
      </c>
      <c r="L13" s="20">
        <v>1292.1850000000002</v>
      </c>
      <c r="M13" s="20">
        <v>367.57370116267987</v>
      </c>
      <c r="N13" s="20">
        <v>47.575931884034219</v>
      </c>
      <c r="O13" s="20">
        <v>35.29211061597141</v>
      </c>
      <c r="P13" s="20">
        <v>82.868042500005629</v>
      </c>
    </row>
    <row r="14" spans="2:16" x14ac:dyDescent="0.3">
      <c r="B14" s="27" t="s">
        <v>85</v>
      </c>
      <c r="C14" s="35">
        <v>1713921425</v>
      </c>
      <c r="D14" s="27" t="s">
        <v>24</v>
      </c>
      <c r="E14" s="16" t="s">
        <v>77</v>
      </c>
      <c r="F14" s="20">
        <v>745.41</v>
      </c>
      <c r="G14" s="21">
        <v>40.833333333333336</v>
      </c>
      <c r="H14" s="20">
        <v>7.916666666666667</v>
      </c>
      <c r="I14" s="20">
        <v>17.083333333333332</v>
      </c>
      <c r="J14" s="20">
        <v>172.7882388238271</v>
      </c>
      <c r="K14" s="20">
        <v>49.700063999999998</v>
      </c>
      <c r="L14" s="20">
        <v>1304.4675</v>
      </c>
      <c r="M14" s="20">
        <v>840.64830282382707</v>
      </c>
      <c r="N14" s="20">
        <v>67.765976312243922</v>
      </c>
      <c r="O14" s="20">
        <v>77.224823707818771</v>
      </c>
      <c r="P14" s="20">
        <v>144.99080002006269</v>
      </c>
    </row>
    <row r="15" spans="2:16" x14ac:dyDescent="0.3">
      <c r="B15" s="27" t="s">
        <v>86</v>
      </c>
      <c r="C15" s="35">
        <v>1712052206</v>
      </c>
      <c r="D15" s="27" t="s">
        <v>87</v>
      </c>
      <c r="E15" s="16" t="s">
        <v>88</v>
      </c>
      <c r="F15" s="20">
        <v>871.42166666666674</v>
      </c>
      <c r="G15" s="21">
        <v>48.116666666666667</v>
      </c>
      <c r="H15" s="20">
        <v>7.916666666666667</v>
      </c>
      <c r="I15" s="20">
        <v>11.883333333333333</v>
      </c>
      <c r="J15" s="20">
        <v>353.00181419042536</v>
      </c>
      <c r="K15" s="20">
        <v>60.198695999999998</v>
      </c>
      <c r="L15" s="20">
        <v>1524.9879166666667</v>
      </c>
      <c r="M15" s="20">
        <v>1161.9405101904254</v>
      </c>
      <c r="N15" s="20">
        <v>54.001697138342578</v>
      </c>
      <c r="O15" s="20">
        <v>103.36795089698798</v>
      </c>
      <c r="P15" s="20">
        <v>157.36964803533056</v>
      </c>
    </row>
    <row r="16" spans="2:16" x14ac:dyDescent="0.3">
      <c r="B16" s="27" t="s">
        <v>89</v>
      </c>
      <c r="C16" s="35">
        <v>400590675</v>
      </c>
      <c r="D16" s="27" t="s">
        <v>25</v>
      </c>
      <c r="E16" s="16" t="s">
        <v>77</v>
      </c>
      <c r="F16" s="20">
        <v>724.21</v>
      </c>
      <c r="G16" s="21">
        <v>60.158333333333331</v>
      </c>
      <c r="H16" s="20">
        <v>7.916666666666667</v>
      </c>
      <c r="I16" s="20">
        <v>0</v>
      </c>
      <c r="J16" s="20">
        <v>586.13208400000008</v>
      </c>
      <c r="K16" s="20">
        <v>50.695415999999994</v>
      </c>
      <c r="L16" s="20">
        <v>1267.3675000000001</v>
      </c>
      <c r="M16" s="20">
        <v>1267.3675000000001</v>
      </c>
      <c r="N16" s="20">
        <v>220.53024323958323</v>
      </c>
      <c r="O16" s="20">
        <v>126.48704842708334</v>
      </c>
      <c r="P16" s="20">
        <v>347.01729166666655</v>
      </c>
    </row>
    <row r="17" spans="2:16" x14ac:dyDescent="0.3">
      <c r="B17" s="27" t="s">
        <v>90</v>
      </c>
      <c r="C17" s="35">
        <v>801485541</v>
      </c>
      <c r="D17" s="27" t="s">
        <v>27</v>
      </c>
      <c r="E17" s="16" t="s">
        <v>77</v>
      </c>
      <c r="F17" s="20">
        <v>744.45166666666671</v>
      </c>
      <c r="G17" s="21">
        <v>51.541666666666664</v>
      </c>
      <c r="H17" s="20">
        <v>7.916666666666667</v>
      </c>
      <c r="I17" s="20">
        <v>8.4583333333333357</v>
      </c>
      <c r="J17" s="20">
        <v>287.63075152328565</v>
      </c>
      <c r="K17" s="20">
        <v>50.917319999999997</v>
      </c>
      <c r="L17" s="20">
        <v>1302.7904166666667</v>
      </c>
      <c r="M17" s="20">
        <v>971.84807152328563</v>
      </c>
      <c r="N17" s="20">
        <v>4.5080246647657205</v>
      </c>
      <c r="O17" s="20">
        <v>57.537009122727873</v>
      </c>
      <c r="P17" s="20">
        <v>62.045033787493594</v>
      </c>
    </row>
    <row r="18" spans="2:16" x14ac:dyDescent="0.3">
      <c r="B18" s="27" t="s">
        <v>91</v>
      </c>
      <c r="C18" s="35">
        <v>1701080531</v>
      </c>
      <c r="D18" s="27" t="s">
        <v>92</v>
      </c>
      <c r="E18" s="16" t="s">
        <v>77</v>
      </c>
      <c r="F18" s="20">
        <v>394</v>
      </c>
      <c r="G18" s="21">
        <v>75.277777777777771</v>
      </c>
      <c r="H18" s="20">
        <v>7.75</v>
      </c>
      <c r="I18" s="20">
        <v>0</v>
      </c>
      <c r="J18" s="20">
        <v>345.73832799999997</v>
      </c>
      <c r="K18" s="20">
        <v>25.581672000000001</v>
      </c>
      <c r="L18" s="20">
        <v>689.5</v>
      </c>
      <c r="M18" s="20">
        <v>689.5</v>
      </c>
      <c r="N18" s="20">
        <v>104.84709375</v>
      </c>
      <c r="O18" s="20">
        <v>67.527906250000001</v>
      </c>
      <c r="P18" s="20">
        <v>172.375</v>
      </c>
    </row>
    <row r="19" spans="2:16" x14ac:dyDescent="0.3">
      <c r="B19" s="27" t="s">
        <v>93</v>
      </c>
      <c r="C19" s="35">
        <v>1719372425</v>
      </c>
      <c r="D19" s="27" t="s">
        <v>94</v>
      </c>
      <c r="E19" s="16" t="s">
        <v>77</v>
      </c>
      <c r="F19" s="20">
        <v>724.21</v>
      </c>
      <c r="G19" s="21">
        <v>30.597222222222221</v>
      </c>
      <c r="H19" s="20">
        <v>4.2555555555555555</v>
      </c>
      <c r="I19" s="20">
        <v>20.744444444444444</v>
      </c>
      <c r="J19" s="20">
        <v>0</v>
      </c>
      <c r="K19" s="20">
        <v>0</v>
      </c>
      <c r="L19" s="20">
        <v>724.21</v>
      </c>
      <c r="M19" s="20">
        <v>272.05079767744172</v>
      </c>
      <c r="N19" s="20">
        <v>154.1640076243736</v>
      </c>
      <c r="O19" s="20">
        <v>40.384138594200138</v>
      </c>
      <c r="P19" s="20">
        <v>194.54814621857372</v>
      </c>
    </row>
    <row r="20" spans="2:16" x14ac:dyDescent="0.3">
      <c r="B20" s="27" t="s">
        <v>95</v>
      </c>
      <c r="C20" s="35">
        <v>400937512</v>
      </c>
      <c r="D20" s="27" t="s">
        <v>96</v>
      </c>
      <c r="E20" s="16" t="s">
        <v>88</v>
      </c>
      <c r="F20" s="20">
        <v>660.86916666666673</v>
      </c>
      <c r="G20" s="21">
        <v>49.31666666666667</v>
      </c>
      <c r="H20" s="20">
        <v>4.8666666666666663</v>
      </c>
      <c r="I20" s="20">
        <v>10.68333333333333</v>
      </c>
      <c r="J20" s="20">
        <v>124.10725082590096</v>
      </c>
      <c r="K20" s="20">
        <v>40.063129500000002</v>
      </c>
      <c r="L20" s="20">
        <v>660.86916666666673</v>
      </c>
      <c r="M20" s="20">
        <v>627.06038032590095</v>
      </c>
      <c r="N20" s="20">
        <v>73.802349497016166</v>
      </c>
      <c r="O20" s="20">
        <v>64.689132353944842</v>
      </c>
      <c r="P20" s="20">
        <v>138.49148185096101</v>
      </c>
    </row>
    <row r="21" spans="2:16" x14ac:dyDescent="0.3">
      <c r="B21" s="27" t="s">
        <v>97</v>
      </c>
      <c r="C21" s="35">
        <v>1725412124</v>
      </c>
      <c r="D21" s="27" t="s">
        <v>98</v>
      </c>
      <c r="E21" s="16" t="s">
        <v>77</v>
      </c>
      <c r="F21" s="20">
        <v>724.21</v>
      </c>
      <c r="G21" s="21">
        <v>23.333333333333332</v>
      </c>
      <c r="H21" s="20">
        <v>2.1638888888888888</v>
      </c>
      <c r="I21" s="20">
        <v>22.836111111111112</v>
      </c>
      <c r="J21" s="20">
        <v>0</v>
      </c>
      <c r="K21" s="20">
        <v>0</v>
      </c>
      <c r="L21" s="20">
        <v>362.10500000000002</v>
      </c>
      <c r="M21" s="20">
        <v>127.13564706532316</v>
      </c>
      <c r="N21" s="20">
        <v>38.667350746605926</v>
      </c>
      <c r="O21" s="20">
        <v>16.528335351241402</v>
      </c>
      <c r="P21" s="20">
        <v>55.195686097847329</v>
      </c>
    </row>
    <row r="22" spans="2:16" x14ac:dyDescent="0.3">
      <c r="B22" s="27" t="s">
        <v>99</v>
      </c>
      <c r="C22" s="35">
        <v>602234643</v>
      </c>
      <c r="D22" s="27" t="s">
        <v>7</v>
      </c>
      <c r="E22" s="16" t="s">
        <v>88</v>
      </c>
      <c r="F22" s="20">
        <v>1200</v>
      </c>
      <c r="G22" s="21">
        <v>51.375</v>
      </c>
      <c r="H22" s="20">
        <v>2.5833333333333335</v>
      </c>
      <c r="I22" s="20">
        <v>8.625</v>
      </c>
      <c r="J22" s="20">
        <v>0</v>
      </c>
      <c r="K22" s="20">
        <v>0</v>
      </c>
      <c r="L22" s="20">
        <v>600</v>
      </c>
      <c r="M22" s="20">
        <v>552.46849990695989</v>
      </c>
      <c r="N22" s="20">
        <v>78.537288611460113</v>
      </c>
      <c r="O22" s="20">
        <v>61.342015429813486</v>
      </c>
      <c r="P22" s="20">
        <v>139.8793040412736</v>
      </c>
    </row>
    <row r="23" spans="2:16" x14ac:dyDescent="0.3">
      <c r="B23" s="27" t="s">
        <v>100</v>
      </c>
      <c r="C23" s="35">
        <v>1725264806</v>
      </c>
      <c r="D23" s="27" t="s">
        <v>29</v>
      </c>
      <c r="E23" s="16" t="s">
        <v>77</v>
      </c>
      <c r="F23" s="20">
        <v>746.64</v>
      </c>
      <c r="G23" s="21">
        <v>28.952777777777779</v>
      </c>
      <c r="H23" s="20">
        <v>7.916666666666667</v>
      </c>
      <c r="I23" s="20">
        <v>17.083333333333332</v>
      </c>
      <c r="J23" s="20">
        <v>0</v>
      </c>
      <c r="K23" s="20">
        <v>0</v>
      </c>
      <c r="L23" s="20">
        <v>1306.6199999999999</v>
      </c>
      <c r="M23" s="20">
        <v>557.38922899898148</v>
      </c>
      <c r="N23" s="20">
        <v>66.031905882958426</v>
      </c>
      <c r="O23" s="20">
        <v>52.997391545597566</v>
      </c>
      <c r="P23" s="20">
        <v>119.02929742855599</v>
      </c>
    </row>
    <row r="24" spans="2:16" x14ac:dyDescent="0.3">
      <c r="B24" s="27" t="s">
        <v>101</v>
      </c>
      <c r="C24" s="35">
        <v>1722705736</v>
      </c>
      <c r="D24" s="27" t="s">
        <v>102</v>
      </c>
      <c r="E24" s="16" t="s">
        <v>88</v>
      </c>
      <c r="F24" s="20">
        <v>729.0350000000002</v>
      </c>
      <c r="G24" s="21">
        <v>31.302777777777777</v>
      </c>
      <c r="H24" s="20">
        <v>5.9222222222222225</v>
      </c>
      <c r="I24" s="20">
        <v>19.077777777777776</v>
      </c>
      <c r="J24" s="20">
        <v>0</v>
      </c>
      <c r="K24" s="20">
        <v>0</v>
      </c>
      <c r="L24" s="20">
        <v>911.29375000000027</v>
      </c>
      <c r="M24" s="20">
        <v>469.07168280360281</v>
      </c>
      <c r="N24" s="20">
        <v>69.556873700598572</v>
      </c>
      <c r="O24" s="20">
        <v>48.400549816109638</v>
      </c>
      <c r="P24" s="20">
        <v>117.95742351670822</v>
      </c>
    </row>
    <row r="25" spans="2:16" x14ac:dyDescent="0.3">
      <c r="B25" s="27" t="s">
        <v>103</v>
      </c>
      <c r="C25" s="35">
        <v>1723579676</v>
      </c>
      <c r="D25" s="27" t="s">
        <v>104</v>
      </c>
      <c r="E25" s="16" t="s">
        <v>77</v>
      </c>
      <c r="F25" s="20">
        <v>746.64</v>
      </c>
      <c r="G25" s="21">
        <v>25.127777777777776</v>
      </c>
      <c r="H25" s="20">
        <v>1.9750000000000001</v>
      </c>
      <c r="I25" s="20">
        <v>23.024999999999999</v>
      </c>
      <c r="J25" s="20">
        <v>0</v>
      </c>
      <c r="K25" s="20">
        <v>0</v>
      </c>
      <c r="L25" s="20">
        <v>186.66</v>
      </c>
      <c r="M25" s="20">
        <v>134.42500835878243</v>
      </c>
      <c r="N25" s="20">
        <v>42.563771011094943</v>
      </c>
      <c r="O25" s="20">
        <v>17.643407763654679</v>
      </c>
      <c r="P25" s="20">
        <v>60.207178774749622</v>
      </c>
    </row>
    <row r="26" spans="2:16" x14ac:dyDescent="0.3">
      <c r="B26" s="27" t="s">
        <v>105</v>
      </c>
      <c r="C26" s="35">
        <v>1712247855</v>
      </c>
      <c r="D26" s="27" t="s">
        <v>8</v>
      </c>
      <c r="E26" s="16" t="s">
        <v>77</v>
      </c>
      <c r="F26" s="20">
        <v>1317.1824999999999</v>
      </c>
      <c r="G26" s="21">
        <v>44.319444444444443</v>
      </c>
      <c r="H26" s="20">
        <v>7.916666666666667</v>
      </c>
      <c r="I26" s="20">
        <v>15.680555555555557</v>
      </c>
      <c r="J26" s="20">
        <v>338.45855839730785</v>
      </c>
      <c r="K26" s="20">
        <v>94.059960000000004</v>
      </c>
      <c r="L26" s="20">
        <v>2305.069375</v>
      </c>
      <c r="M26" s="20">
        <v>1602.4185183973079</v>
      </c>
      <c r="N26" s="20">
        <v>109.98129105563692</v>
      </c>
      <c r="O26" s="20">
        <v>145.57209902960801</v>
      </c>
      <c r="P26" s="20">
        <v>255.55339008524493</v>
      </c>
    </row>
    <row r="27" spans="2:16" x14ac:dyDescent="0.3">
      <c r="B27" s="27" t="s">
        <v>106</v>
      </c>
      <c r="C27" s="35">
        <v>1306141209</v>
      </c>
      <c r="D27" s="27" t="s">
        <v>107</v>
      </c>
      <c r="E27" s="16" t="s">
        <v>77</v>
      </c>
      <c r="F27" s="20">
        <v>828.30666666666673</v>
      </c>
      <c r="G27" s="21">
        <v>48.43611111111111</v>
      </c>
      <c r="H27" s="20">
        <v>5.6305555555555555</v>
      </c>
      <c r="I27" s="20">
        <v>11.56388888888889</v>
      </c>
      <c r="J27" s="20">
        <v>180.03573016068094</v>
      </c>
      <c r="K27" s="20">
        <v>51.543310000000005</v>
      </c>
      <c r="L27" s="20">
        <v>1035.3833333333334</v>
      </c>
      <c r="M27" s="20">
        <v>841.55904016068098</v>
      </c>
      <c r="N27" s="20">
        <v>92.334523416092352</v>
      </c>
      <c r="O27" s="20">
        <v>83.918614044907585</v>
      </c>
      <c r="P27" s="20">
        <v>176.25313746099994</v>
      </c>
    </row>
    <row r="28" spans="2:16" x14ac:dyDescent="0.3">
      <c r="B28" s="27" t="s">
        <v>108</v>
      </c>
      <c r="C28" s="35">
        <v>1305886929</v>
      </c>
      <c r="D28" s="27" t="s">
        <v>109</v>
      </c>
      <c r="E28" s="16" t="s">
        <v>77</v>
      </c>
      <c r="F28" s="20">
        <v>723.71916666666675</v>
      </c>
      <c r="G28" s="21">
        <v>51.047222222222224</v>
      </c>
      <c r="H28" s="20">
        <v>6.3944444444444448</v>
      </c>
      <c r="I28" s="20">
        <v>8.9527777777777757</v>
      </c>
      <c r="J28" s="20">
        <v>197.07904002382668</v>
      </c>
      <c r="K28" s="20">
        <v>48.906065000000005</v>
      </c>
      <c r="L28" s="20">
        <v>1085.5787500000001</v>
      </c>
      <c r="M28" s="20">
        <v>824.75510502382667</v>
      </c>
      <c r="N28" s="20">
        <v>55.948985292947754</v>
      </c>
      <c r="O28" s="20">
        <v>79.139068439450767</v>
      </c>
      <c r="P28" s="20">
        <v>135.08805373239852</v>
      </c>
    </row>
    <row r="29" spans="2:16" x14ac:dyDescent="0.3">
      <c r="B29" s="27" t="s">
        <v>110</v>
      </c>
      <c r="C29" s="35">
        <v>1719625905</v>
      </c>
      <c r="D29" s="27" t="s">
        <v>10</v>
      </c>
      <c r="E29" s="16" t="s">
        <v>88</v>
      </c>
      <c r="F29" s="20">
        <v>666.91916666666668</v>
      </c>
      <c r="G29" s="21">
        <v>33.777777777777779</v>
      </c>
      <c r="H29" s="20">
        <v>7.916666666666667</v>
      </c>
      <c r="I29" s="20">
        <v>17.083333333333332</v>
      </c>
      <c r="J29" s="20">
        <v>75.097668419107961</v>
      </c>
      <c r="K29" s="20">
        <v>39.679007999999996</v>
      </c>
      <c r="L29" s="20">
        <v>1167.1085416666667</v>
      </c>
      <c r="M29" s="20">
        <v>608.29667641910794</v>
      </c>
      <c r="N29" s="20">
        <v>63.251531438655149</v>
      </c>
      <c r="O29" s="20">
        <v>57.088701877779783</v>
      </c>
      <c r="P29" s="20">
        <v>120.34023331643493</v>
      </c>
    </row>
    <row r="30" spans="2:16" x14ac:dyDescent="0.3">
      <c r="B30" s="27" t="s">
        <v>111</v>
      </c>
      <c r="C30" s="35">
        <v>1719561043</v>
      </c>
      <c r="D30" s="27" t="s">
        <v>30</v>
      </c>
      <c r="E30" s="16" t="s">
        <v>77</v>
      </c>
      <c r="F30" s="20">
        <v>724.21</v>
      </c>
      <c r="G30" s="21">
        <v>34.875</v>
      </c>
      <c r="H30" s="20">
        <v>2.5444444444444443</v>
      </c>
      <c r="I30" s="20">
        <v>22.455555555555556</v>
      </c>
      <c r="J30" s="20">
        <v>0</v>
      </c>
      <c r="K30" s="20">
        <v>0</v>
      </c>
      <c r="L30" s="20">
        <v>362.10500000000002</v>
      </c>
      <c r="M30" s="20">
        <v>218.67157118030454</v>
      </c>
      <c r="N30" s="20">
        <v>52.635059813877497</v>
      </c>
      <c r="O30" s="20">
        <v>26.374552892346422</v>
      </c>
      <c r="P30" s="20">
        <v>79.009612706223919</v>
      </c>
    </row>
    <row r="31" spans="2:16" x14ac:dyDescent="0.3">
      <c r="B31" s="27" t="s">
        <v>112</v>
      </c>
      <c r="C31" s="35">
        <v>1723530422</v>
      </c>
      <c r="D31" s="27" t="s">
        <v>113</v>
      </c>
      <c r="E31" s="16" t="s">
        <v>77</v>
      </c>
      <c r="F31" s="20">
        <v>722.33354895104901</v>
      </c>
      <c r="G31" s="21">
        <v>30.861111111111111</v>
      </c>
      <c r="H31" s="20">
        <v>7.916666666666667</v>
      </c>
      <c r="I31" s="20">
        <v>17.083333333333332</v>
      </c>
      <c r="J31" s="20">
        <v>0</v>
      </c>
      <c r="K31" s="20">
        <v>0</v>
      </c>
      <c r="L31" s="20">
        <v>1264.0837106643357</v>
      </c>
      <c r="M31" s="20">
        <v>584.80803131272614</v>
      </c>
      <c r="N31" s="20">
        <v>65.689565611546698</v>
      </c>
      <c r="O31" s="20">
        <v>55.299177257111459</v>
      </c>
      <c r="P31" s="20">
        <v>120.98874286865816</v>
      </c>
    </row>
    <row r="32" spans="2:16" x14ac:dyDescent="0.3">
      <c r="B32" s="27" t="s">
        <v>114</v>
      </c>
      <c r="C32" s="35">
        <v>1307247351</v>
      </c>
      <c r="D32" s="27" t="s">
        <v>115</v>
      </c>
      <c r="E32" s="16" t="s">
        <v>77</v>
      </c>
      <c r="F32" s="20">
        <v>724.21</v>
      </c>
      <c r="G32" s="21">
        <v>43.69166666666667</v>
      </c>
      <c r="H32" s="20">
        <v>2.5833333333333335</v>
      </c>
      <c r="I32" s="20">
        <v>16.30833333333333</v>
      </c>
      <c r="J32" s="20">
        <v>0</v>
      </c>
      <c r="K32" s="20">
        <v>0</v>
      </c>
      <c r="L32" s="20">
        <v>362.10500000000002</v>
      </c>
      <c r="M32" s="20">
        <v>286.34129013439076</v>
      </c>
      <c r="N32" s="20">
        <v>59.066729736834958</v>
      </c>
      <c r="O32" s="20">
        <v>33.578177046950401</v>
      </c>
      <c r="P32" s="20">
        <v>92.644906783785359</v>
      </c>
    </row>
    <row r="33" spans="2:16" x14ac:dyDescent="0.3">
      <c r="B33" s="27" t="s">
        <v>116</v>
      </c>
      <c r="C33" s="35">
        <v>1716322761</v>
      </c>
      <c r="D33" s="27" t="s">
        <v>16</v>
      </c>
      <c r="E33" s="16" t="s">
        <v>88</v>
      </c>
      <c r="F33" s="20">
        <v>632.04744047619045</v>
      </c>
      <c r="G33" s="21">
        <v>39.113888888888887</v>
      </c>
      <c r="H33" s="20">
        <v>5.2861111111111114</v>
      </c>
      <c r="I33" s="20">
        <v>19.713888888888889</v>
      </c>
      <c r="J33" s="20">
        <v>0</v>
      </c>
      <c r="K33" s="20">
        <v>0</v>
      </c>
      <c r="L33" s="20">
        <v>790.05930059523803</v>
      </c>
      <c r="M33" s="20">
        <v>463.5627781255194</v>
      </c>
      <c r="N33" s="20">
        <v>52.745031530577457</v>
      </c>
      <c r="O33" s="20">
        <v>47.654844255532701</v>
      </c>
      <c r="P33" s="20">
        <v>100.39987578611016</v>
      </c>
    </row>
    <row r="34" spans="2:16" x14ac:dyDescent="0.3">
      <c r="B34" s="27" t="s">
        <v>117</v>
      </c>
      <c r="C34" s="35">
        <v>201367091</v>
      </c>
      <c r="D34" s="27" t="s">
        <v>32</v>
      </c>
      <c r="E34" s="16" t="s">
        <v>77</v>
      </c>
      <c r="F34" s="20">
        <v>746.64</v>
      </c>
      <c r="G34" s="21">
        <v>46.458333333333336</v>
      </c>
      <c r="H34" s="20">
        <v>7.916666666666667</v>
      </c>
      <c r="I34" s="20">
        <v>13.541666666666664</v>
      </c>
      <c r="J34" s="20">
        <v>297.12190313165519</v>
      </c>
      <c r="K34" s="20">
        <v>48.39678</v>
      </c>
      <c r="L34" s="20">
        <v>1306.6199999999999</v>
      </c>
      <c r="M34" s="20">
        <v>947.46868313165521</v>
      </c>
      <c r="N34" s="20">
        <v>55.218657354622792</v>
      </c>
      <c r="O34" s="20">
        <v>85.2390312234578</v>
      </c>
      <c r="P34" s="20">
        <v>140.45768857808059</v>
      </c>
    </row>
    <row r="35" spans="2:16" x14ac:dyDescent="0.3">
      <c r="B35" s="27" t="s">
        <v>118</v>
      </c>
      <c r="C35" s="35">
        <v>1721873964</v>
      </c>
      <c r="D35" s="27" t="s">
        <v>119</v>
      </c>
      <c r="E35" s="16" t="s">
        <v>77</v>
      </c>
      <c r="F35" s="20">
        <v>724.21</v>
      </c>
      <c r="G35" s="21">
        <v>24.35</v>
      </c>
      <c r="H35" s="20">
        <v>2.0638888888888891</v>
      </c>
      <c r="I35" s="20">
        <v>22.93611111111111</v>
      </c>
      <c r="J35" s="20">
        <v>0</v>
      </c>
      <c r="K35" s="20">
        <v>0</v>
      </c>
      <c r="L35" s="20">
        <v>362.10500000000002</v>
      </c>
      <c r="M35" s="20">
        <v>128.64600993452467</v>
      </c>
      <c r="N35" s="20">
        <v>39.96066642614548</v>
      </c>
      <c r="O35" s="20">
        <v>16.807824503320777</v>
      </c>
      <c r="P35" s="20">
        <v>56.768490929466253</v>
      </c>
    </row>
    <row r="36" spans="2:16" x14ac:dyDescent="0.3">
      <c r="B36" s="27" t="s">
        <v>120</v>
      </c>
      <c r="C36" s="35">
        <v>1719735746</v>
      </c>
      <c r="D36" s="27" t="s">
        <v>34</v>
      </c>
      <c r="E36" s="16" t="s">
        <v>77</v>
      </c>
      <c r="F36" s="20">
        <v>724.21</v>
      </c>
      <c r="G36" s="21">
        <v>34.06388888888889</v>
      </c>
      <c r="H36" s="20">
        <v>1.7805555555555554</v>
      </c>
      <c r="I36" s="20">
        <v>23.219444444444445</v>
      </c>
      <c r="J36" s="20">
        <v>0</v>
      </c>
      <c r="K36" s="20">
        <v>0</v>
      </c>
      <c r="L36" s="20">
        <v>181.05250000000001</v>
      </c>
      <c r="M36" s="20">
        <v>169.66996293857906</v>
      </c>
      <c r="N36" s="20">
        <v>54.003911429529794</v>
      </c>
      <c r="O36" s="20">
        <v>22.297285656203954</v>
      </c>
      <c r="P36" s="20">
        <v>76.301197085733747</v>
      </c>
    </row>
    <row r="37" spans="2:16" x14ac:dyDescent="0.3">
      <c r="B37" s="27" t="s">
        <v>121</v>
      </c>
      <c r="C37" s="35">
        <v>1207179308</v>
      </c>
      <c r="D37" s="27" t="s">
        <v>35</v>
      </c>
      <c r="E37" s="16" t="s">
        <v>77</v>
      </c>
      <c r="F37" s="20">
        <v>724.21</v>
      </c>
      <c r="G37" s="21">
        <v>25.324999999999999</v>
      </c>
      <c r="H37" s="20">
        <v>1.6805555555555556</v>
      </c>
      <c r="I37" s="20">
        <v>23.319444444444443</v>
      </c>
      <c r="J37" s="20">
        <v>0</v>
      </c>
      <c r="K37" s="20">
        <v>0</v>
      </c>
      <c r="L37" s="20">
        <v>181.05250000000001</v>
      </c>
      <c r="M37" s="20">
        <v>118.76826873176626</v>
      </c>
      <c r="N37" s="20">
        <v>41.25790005915843</v>
      </c>
      <c r="O37" s="20">
        <v>15.952462969040878</v>
      </c>
      <c r="P37" s="20">
        <v>57.210363028199311</v>
      </c>
    </row>
    <row r="38" spans="2:16" x14ac:dyDescent="0.3">
      <c r="B38" s="27" t="s">
        <v>122</v>
      </c>
      <c r="C38" s="35">
        <v>1205017070</v>
      </c>
      <c r="D38" s="27" t="s">
        <v>36</v>
      </c>
      <c r="E38" s="16" t="s">
        <v>77</v>
      </c>
      <c r="F38" s="20">
        <v>724.21025362318858</v>
      </c>
      <c r="G38" s="21">
        <v>36.408333333333331</v>
      </c>
      <c r="H38" s="20">
        <v>1.8138888888888889</v>
      </c>
      <c r="I38" s="20">
        <v>23.18611111111111</v>
      </c>
      <c r="J38" s="20">
        <v>0</v>
      </c>
      <c r="K38" s="20">
        <v>0</v>
      </c>
      <c r="L38" s="20">
        <v>181.05256340579714</v>
      </c>
      <c r="M38" s="20">
        <v>181.05256340579714</v>
      </c>
      <c r="N38" s="20">
        <v>58.62033599709666</v>
      </c>
      <c r="O38" s="20">
        <v>23.892173894399651</v>
      </c>
      <c r="P38" s="20">
        <v>82.512509891496308</v>
      </c>
    </row>
    <row r="39" spans="2:16" x14ac:dyDescent="0.3">
      <c r="B39" s="27" t="s">
        <v>123</v>
      </c>
      <c r="C39" s="35">
        <v>1721816179</v>
      </c>
      <c r="D39" s="27" t="s">
        <v>124</v>
      </c>
      <c r="E39" s="16" t="s">
        <v>77</v>
      </c>
      <c r="F39" s="20">
        <v>724.21</v>
      </c>
      <c r="G39" s="21">
        <v>27.75</v>
      </c>
      <c r="H39" s="20">
        <v>4.7861111111111114</v>
      </c>
      <c r="I39" s="20">
        <v>20.213888888888889</v>
      </c>
      <c r="J39" s="20">
        <v>0</v>
      </c>
      <c r="K39" s="20">
        <v>0</v>
      </c>
      <c r="L39" s="20">
        <v>724.21</v>
      </c>
      <c r="M39" s="20">
        <v>346.04776171261324</v>
      </c>
      <c r="N39" s="20">
        <v>61.361729262868067</v>
      </c>
      <c r="O39" s="20">
        <v>37.603606758523398</v>
      </c>
      <c r="P39" s="20">
        <v>98.965336021391465</v>
      </c>
    </row>
    <row r="40" spans="2:16" x14ac:dyDescent="0.3">
      <c r="B40" s="27" t="s">
        <v>125</v>
      </c>
      <c r="C40" s="35">
        <v>1727635284</v>
      </c>
      <c r="D40" s="27" t="s">
        <v>17</v>
      </c>
      <c r="E40" s="16" t="s">
        <v>77</v>
      </c>
      <c r="F40" s="20">
        <v>478.56249999999994</v>
      </c>
      <c r="G40" s="21">
        <v>24.219444444444445</v>
      </c>
      <c r="H40" s="20">
        <v>7.916666666666667</v>
      </c>
      <c r="I40" s="20">
        <v>17.083333333333332</v>
      </c>
      <c r="J40" s="20">
        <v>63.152971418810566</v>
      </c>
      <c r="K40" s="20">
        <v>29.117664000000001</v>
      </c>
      <c r="L40" s="20">
        <v>837.48437499999989</v>
      </c>
      <c r="M40" s="20">
        <v>454.4306354188106</v>
      </c>
      <c r="N40" s="20">
        <v>26.502850887934905</v>
      </c>
      <c r="O40" s="20">
        <v>40.884434060796956</v>
      </c>
      <c r="P40" s="20">
        <v>67.38728494873186</v>
      </c>
    </row>
    <row r="41" spans="2:16" x14ac:dyDescent="0.3">
      <c r="B41" s="27" t="s">
        <v>126</v>
      </c>
      <c r="C41" s="35">
        <v>1715743876</v>
      </c>
      <c r="D41" s="27" t="s">
        <v>11</v>
      </c>
      <c r="E41" s="16" t="s">
        <v>77</v>
      </c>
      <c r="F41" s="20">
        <v>627.08416666666676</v>
      </c>
      <c r="G41" s="21">
        <v>41.31388888888889</v>
      </c>
      <c r="H41" s="20">
        <v>7.916666666666667</v>
      </c>
      <c r="I41" s="20">
        <v>17.083333333333332</v>
      </c>
      <c r="J41" s="20">
        <v>397.76228859715451</v>
      </c>
      <c r="K41" s="20">
        <v>41.428511999999998</v>
      </c>
      <c r="L41" s="20">
        <v>1097.3972916666669</v>
      </c>
      <c r="M41" s="20">
        <v>954.47080059715449</v>
      </c>
      <c r="N41" s="20">
        <v>158.73551815635744</v>
      </c>
      <c r="O41" s="20">
        <v>94.634313540213384</v>
      </c>
      <c r="P41" s="20">
        <v>253.36983169657083</v>
      </c>
    </row>
    <row r="42" spans="2:16" x14ac:dyDescent="0.3">
      <c r="B42" s="27" t="s">
        <v>127</v>
      </c>
      <c r="C42" s="35">
        <v>1708040769</v>
      </c>
      <c r="D42" s="27" t="s">
        <v>12</v>
      </c>
      <c r="E42" s="16" t="s">
        <v>77</v>
      </c>
      <c r="F42" s="20">
        <v>594.16750000000013</v>
      </c>
      <c r="G42" s="21">
        <v>53.166666666666664</v>
      </c>
      <c r="H42" s="20">
        <v>6.4972222222222218</v>
      </c>
      <c r="I42" s="20">
        <v>6.8333333333333357</v>
      </c>
      <c r="J42" s="20">
        <v>281.82441595218296</v>
      </c>
      <c r="K42" s="20">
        <v>43.108520000000006</v>
      </c>
      <c r="L42" s="20">
        <v>891.25125000000025</v>
      </c>
      <c r="M42" s="20">
        <v>835.09293595218298</v>
      </c>
      <c r="N42" s="20">
        <v>161.70594913342597</v>
      </c>
      <c r="O42" s="20">
        <v>89.571214729778703</v>
      </c>
      <c r="P42" s="20">
        <v>251.27716386320469</v>
      </c>
    </row>
    <row r="43" spans="2:16" x14ac:dyDescent="0.3">
      <c r="B43" s="27" t="s">
        <v>128</v>
      </c>
      <c r="C43" s="35">
        <v>1717173692</v>
      </c>
      <c r="D43" s="27" t="s">
        <v>129</v>
      </c>
      <c r="E43" s="16" t="s">
        <v>77</v>
      </c>
      <c r="F43" s="20">
        <v>583.01828369905968</v>
      </c>
      <c r="G43" s="21">
        <v>33.62777777777778</v>
      </c>
      <c r="H43" s="20">
        <v>0.9</v>
      </c>
      <c r="I43" s="20">
        <v>24.1</v>
      </c>
      <c r="J43" s="20">
        <v>0</v>
      </c>
      <c r="K43" s="20">
        <v>0</v>
      </c>
      <c r="L43" s="20">
        <v>0</v>
      </c>
      <c r="M43" s="20">
        <v>0</v>
      </c>
      <c r="N43" s="20">
        <v>258.62521194919924</v>
      </c>
      <c r="O43" s="20">
        <v>26.424068276965468</v>
      </c>
      <c r="P43" s="20">
        <v>285.04928022616468</v>
      </c>
    </row>
    <row r="44" spans="2:16" x14ac:dyDescent="0.3">
      <c r="B44" s="27" t="s">
        <v>130</v>
      </c>
      <c r="C44" s="35">
        <v>918083718</v>
      </c>
      <c r="D44" s="27" t="s">
        <v>131</v>
      </c>
      <c r="E44" s="16" t="s">
        <v>77</v>
      </c>
      <c r="F44" s="20">
        <v>608.68833333333316</v>
      </c>
      <c r="G44" s="21">
        <v>41.713888888888889</v>
      </c>
      <c r="H44" s="20">
        <v>5.8527777777777779</v>
      </c>
      <c r="I44" s="20">
        <v>18.286111111111111</v>
      </c>
      <c r="J44" s="20">
        <v>277.10834666666642</v>
      </c>
      <c r="K44" s="20">
        <v>37.692070000000001</v>
      </c>
      <c r="L44" s="20">
        <v>760.86041666666642</v>
      </c>
      <c r="M44" s="20">
        <v>760.86041666666642</v>
      </c>
      <c r="N44" s="20">
        <v>224.00194218284656</v>
      </c>
      <c r="O44" s="20">
        <v>88.498612050724589</v>
      </c>
      <c r="P44" s="20">
        <v>312.50055423357117</v>
      </c>
    </row>
    <row r="45" spans="2:16" x14ac:dyDescent="0.3">
      <c r="B45" s="27" t="s">
        <v>132</v>
      </c>
      <c r="C45" s="35">
        <v>1715086631</v>
      </c>
      <c r="D45" s="27" t="s">
        <v>133</v>
      </c>
      <c r="E45" s="16" t="s">
        <v>77</v>
      </c>
      <c r="F45" s="20">
        <v>512.12</v>
      </c>
      <c r="G45" s="21">
        <v>36.6</v>
      </c>
      <c r="H45" s="20">
        <v>2.1666666666666665</v>
      </c>
      <c r="I45" s="20">
        <v>22.833333333333332</v>
      </c>
      <c r="J45" s="20">
        <v>0</v>
      </c>
      <c r="K45" s="20">
        <v>0</v>
      </c>
      <c r="L45" s="20">
        <v>256.06</v>
      </c>
      <c r="M45" s="20">
        <v>256.06</v>
      </c>
      <c r="N45" s="20">
        <v>123.42038423952404</v>
      </c>
      <c r="O45" s="20">
        <v>37.829105219456594</v>
      </c>
      <c r="P45" s="20">
        <v>161.24948945898063</v>
      </c>
    </row>
    <row r="46" spans="2:16" x14ac:dyDescent="0.3">
      <c r="B46" s="27" t="s">
        <v>134</v>
      </c>
      <c r="C46" s="35">
        <v>1720988391</v>
      </c>
      <c r="D46" s="27" t="s">
        <v>135</v>
      </c>
      <c r="E46" s="16" t="s">
        <v>77</v>
      </c>
      <c r="F46" s="20">
        <v>724.21</v>
      </c>
      <c r="G46" s="21">
        <v>32.227777777777774</v>
      </c>
      <c r="H46" s="20">
        <v>2.5833333333333335</v>
      </c>
      <c r="I46" s="20">
        <v>22.416666666666668</v>
      </c>
      <c r="J46" s="20">
        <v>0</v>
      </c>
      <c r="K46" s="20">
        <v>0</v>
      </c>
      <c r="L46" s="20">
        <v>362.10500000000002</v>
      </c>
      <c r="M46" s="20">
        <v>200.08173231453264</v>
      </c>
      <c r="N46" s="20">
        <v>49.338532034079464</v>
      </c>
      <c r="O46" s="20">
        <v>24.246911807424876</v>
      </c>
      <c r="P46" s="20">
        <v>73.585443841504343</v>
      </c>
    </row>
    <row r="47" spans="2:16" x14ac:dyDescent="0.3">
      <c r="B47" s="27" t="s">
        <v>136</v>
      </c>
      <c r="C47" s="35">
        <v>1724435787</v>
      </c>
      <c r="D47" s="27" t="s">
        <v>137</v>
      </c>
      <c r="E47" s="16" t="s">
        <v>88</v>
      </c>
      <c r="F47" s="20">
        <v>680.09500000000003</v>
      </c>
      <c r="G47" s="21">
        <v>23.863888888888887</v>
      </c>
      <c r="H47" s="20">
        <v>0.11666666666666667</v>
      </c>
      <c r="I47" s="20">
        <v>24.883333333333333</v>
      </c>
      <c r="J47" s="20">
        <v>0</v>
      </c>
      <c r="K47" s="20">
        <v>0</v>
      </c>
      <c r="L47" s="20">
        <v>0</v>
      </c>
      <c r="M47" s="20">
        <v>0</v>
      </c>
      <c r="N47" s="20">
        <v>37.922911763827436</v>
      </c>
      <c r="O47" s="20">
        <v>3.9692857107126756</v>
      </c>
      <c r="P47" s="20">
        <v>41.892197474540112</v>
      </c>
    </row>
    <row r="48" spans="2:16" x14ac:dyDescent="0.3">
      <c r="B48" s="27" t="s">
        <v>138</v>
      </c>
      <c r="C48" s="35">
        <v>1715846232</v>
      </c>
      <c r="D48" s="27" t="s">
        <v>139</v>
      </c>
      <c r="E48" s="16" t="s">
        <v>77</v>
      </c>
      <c r="F48" s="20">
        <v>1766.9799999999998</v>
      </c>
      <c r="G48" s="21">
        <v>29.619444444444444</v>
      </c>
      <c r="H48" s="20">
        <v>6.3666666666666663</v>
      </c>
      <c r="I48" s="20">
        <v>18.633333333333333</v>
      </c>
      <c r="J48" s="20">
        <v>0</v>
      </c>
      <c r="K48" s="20">
        <v>0</v>
      </c>
      <c r="L48" s="20">
        <v>2650.47</v>
      </c>
      <c r="M48" s="20">
        <v>1149.3145699027341</v>
      </c>
      <c r="N48" s="20">
        <v>163.54981044748035</v>
      </c>
      <c r="O48" s="20">
        <v>117.97250085540317</v>
      </c>
      <c r="P48" s="20">
        <v>281.52231130288351</v>
      </c>
    </row>
    <row r="49" spans="2:16" x14ac:dyDescent="0.3">
      <c r="B49" s="27" t="s">
        <v>140</v>
      </c>
      <c r="C49" s="35">
        <v>1002829743</v>
      </c>
      <c r="D49" s="27" t="s">
        <v>20</v>
      </c>
      <c r="E49" s="16" t="s">
        <v>77</v>
      </c>
      <c r="F49" s="20">
        <v>724.21</v>
      </c>
      <c r="G49" s="21">
        <v>37.722222222222221</v>
      </c>
      <c r="H49" s="20">
        <v>7.916666666666667</v>
      </c>
      <c r="I49" s="20">
        <v>17.083333333333332</v>
      </c>
      <c r="J49" s="20">
        <v>101.84831749813708</v>
      </c>
      <c r="K49" s="20">
        <v>48.125832000000003</v>
      </c>
      <c r="L49" s="20">
        <v>1267.3675000000001</v>
      </c>
      <c r="M49" s="20">
        <v>748.55414949813712</v>
      </c>
      <c r="N49" s="20">
        <v>67.997138864092534</v>
      </c>
      <c r="O49" s="20">
        <v>69.415497686953501</v>
      </c>
      <c r="P49" s="20">
        <v>137.41263655104603</v>
      </c>
    </row>
    <row r="50" spans="2:16" x14ac:dyDescent="0.3">
      <c r="B50" s="27" t="s">
        <v>141</v>
      </c>
      <c r="C50" s="35">
        <v>1724752991</v>
      </c>
      <c r="D50" s="27" t="s">
        <v>13</v>
      </c>
      <c r="E50" s="16" t="s">
        <v>88</v>
      </c>
      <c r="F50" s="20">
        <v>641.87166666666667</v>
      </c>
      <c r="G50" s="21">
        <v>28.816666666666666</v>
      </c>
      <c r="H50" s="20">
        <v>1.4166666666666667</v>
      </c>
      <c r="I50" s="20">
        <v>23.583333333333332</v>
      </c>
      <c r="J50" s="20">
        <v>0</v>
      </c>
      <c r="K50" s="20">
        <v>0</v>
      </c>
      <c r="L50" s="20">
        <v>160.46791666666667</v>
      </c>
      <c r="M50" s="20">
        <v>48.782332543400429</v>
      </c>
      <c r="N50" s="20">
        <v>90.204070317382048</v>
      </c>
      <c r="O50" s="20">
        <v>14.200418323811899</v>
      </c>
      <c r="P50" s="20">
        <v>104.40448864119395</v>
      </c>
    </row>
    <row r="51" spans="2:16" x14ac:dyDescent="0.3">
      <c r="B51" s="27" t="s">
        <v>142</v>
      </c>
      <c r="C51" s="35">
        <v>1718606534</v>
      </c>
      <c r="D51" s="27" t="s">
        <v>143</v>
      </c>
      <c r="E51" s="16" t="s">
        <v>77</v>
      </c>
      <c r="F51" s="20">
        <v>680.09500000000003</v>
      </c>
      <c r="G51" s="21">
        <v>27.922222222222221</v>
      </c>
      <c r="H51" s="20">
        <v>0.11666666666666667</v>
      </c>
      <c r="I51" s="20">
        <v>24.883333333333333</v>
      </c>
      <c r="J51" s="20">
        <v>0</v>
      </c>
      <c r="K51" s="20">
        <v>0</v>
      </c>
      <c r="L51" s="20">
        <v>0</v>
      </c>
      <c r="M51" s="20">
        <v>0</v>
      </c>
      <c r="N51" s="20">
        <v>43.322650921524655</v>
      </c>
      <c r="O51" s="20">
        <v>4.5344613916757366</v>
      </c>
      <c r="P51" s="20">
        <v>47.857112313200389</v>
      </c>
    </row>
    <row r="52" spans="2:16" x14ac:dyDescent="0.3">
      <c r="B52" s="27" t="s">
        <v>144</v>
      </c>
      <c r="C52" s="35">
        <v>1727406561</v>
      </c>
      <c r="D52" s="27" t="s">
        <v>14</v>
      </c>
      <c r="E52" s="16" t="s">
        <v>77</v>
      </c>
      <c r="F52" s="20">
        <v>634.74083333333328</v>
      </c>
      <c r="G52" s="21">
        <v>22.93611111111111</v>
      </c>
      <c r="H52" s="20">
        <v>1.6083333333333334</v>
      </c>
      <c r="I52" s="20">
        <v>23.391666666666666</v>
      </c>
      <c r="J52" s="20">
        <v>0</v>
      </c>
      <c r="K52" s="20">
        <v>0</v>
      </c>
      <c r="L52" s="20">
        <v>158.68520833333332</v>
      </c>
      <c r="M52" s="20">
        <v>87.051688226639655</v>
      </c>
      <c r="N52" s="20">
        <v>28.471616311256902</v>
      </c>
      <c r="O52" s="20">
        <v>11.516124216594624</v>
      </c>
      <c r="P52" s="20">
        <v>39.987740527851528</v>
      </c>
    </row>
    <row r="53" spans="2:16" x14ac:dyDescent="0.3">
      <c r="B53" s="27" t="s">
        <v>145</v>
      </c>
      <c r="C53" s="35">
        <v>400896528</v>
      </c>
      <c r="D53" s="27" t="s">
        <v>21</v>
      </c>
      <c r="E53" s="16" t="s">
        <v>77</v>
      </c>
      <c r="F53" s="20">
        <v>745.41</v>
      </c>
      <c r="G53" s="21">
        <v>50.091666666666669</v>
      </c>
      <c r="H53" s="20">
        <v>7.916666666666667</v>
      </c>
      <c r="I53" s="20">
        <v>9.9083333333333314</v>
      </c>
      <c r="J53" s="20">
        <v>312.38367514045768</v>
      </c>
      <c r="K53" s="20">
        <v>50.814408</v>
      </c>
      <c r="L53" s="20">
        <v>1304.4675</v>
      </c>
      <c r="M53" s="20">
        <v>995.21808314045768</v>
      </c>
      <c r="N53" s="20">
        <v>15.533132244353624</v>
      </c>
      <c r="O53" s="20">
        <v>85.92454589638146</v>
      </c>
      <c r="P53" s="20">
        <v>101.45767814073508</v>
      </c>
    </row>
    <row r="54" spans="2:16" x14ac:dyDescent="0.3">
      <c r="B54" s="27" t="s">
        <v>146</v>
      </c>
      <c r="C54" s="35">
        <v>1711717627</v>
      </c>
      <c r="D54" s="27" t="s">
        <v>18</v>
      </c>
      <c r="E54" s="16" t="s">
        <v>77</v>
      </c>
      <c r="F54" s="20">
        <v>628.21916666666664</v>
      </c>
      <c r="G54" s="21">
        <v>48.636111111111113</v>
      </c>
      <c r="H54" s="20">
        <v>7.916666666666667</v>
      </c>
      <c r="I54" s="20">
        <v>11.363888888888887</v>
      </c>
      <c r="J54" s="20">
        <v>187.87660723093757</v>
      </c>
      <c r="K54" s="20">
        <v>43.902419999999999</v>
      </c>
      <c r="L54" s="20">
        <v>1099.3835416666666</v>
      </c>
      <c r="M54" s="20">
        <v>777.82902723093753</v>
      </c>
      <c r="N54" s="20">
        <v>6.6556702048583816</v>
      </c>
      <c r="O54" s="20">
        <v>66.689498230450397</v>
      </c>
      <c r="P54" s="20">
        <v>73.345168435308778</v>
      </c>
    </row>
  </sheetData>
  <mergeCells count="3">
    <mergeCell ref="L3:L5"/>
    <mergeCell ref="J5:K5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Análisis Estudio Actuarial</vt:lpstr>
      <vt:lpstr>Movimiento AID</vt:lpstr>
      <vt:lpstr>BD 2018</vt:lpstr>
      <vt:lpstr>JP 2019</vt:lpstr>
      <vt:lpstr>BD 2019</vt:lpstr>
      <vt:lpstr>'Análisis Estudio Actuarial'!Área_de_impresión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CORRALES</dc:creator>
  <cp:lastModifiedBy>CESAR CORRALES</cp:lastModifiedBy>
  <dcterms:created xsi:type="dcterms:W3CDTF">2020-04-09T16:42:00Z</dcterms:created>
  <dcterms:modified xsi:type="dcterms:W3CDTF">2021-04-12T15:51:49Z</dcterms:modified>
</cp:coreProperties>
</file>